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SO 01.1 - Vodovod" sheetId="2" r:id="rId2"/>
    <sheet name="SO 01.2 - Vodovodní přípo..." sheetId="3" r:id="rId3"/>
    <sheet name="SO 02.1 - Kanalizace" sheetId="4" r:id="rId4"/>
    <sheet name="SO 02.2 - Kanalizační pří..." sheetId="5" r:id="rId5"/>
    <sheet name="SO 02.3 - Úpravy na ČS" sheetId="6" r:id="rId6"/>
    <sheet name="SO 03 - Plynovod (bez dom..." sheetId="7" r:id="rId7"/>
    <sheet name="SO 04 - Užitkový vodovod" sheetId="8" r:id="rId8"/>
    <sheet name="PROV - Provizorní štěrkov..." sheetId="9" r:id="rId9"/>
    <sheet name="VON - Vedlejší a ostatní ..." sheetId="10" r:id="rId10"/>
    <sheet name="Pokyny pro vyplnění" sheetId="11" r:id="rId11"/>
  </sheets>
  <definedNames>
    <definedName name="_xlnm.Print_Area" localSheetId="0">'Rekapitulace stavby'!$D$4:$AO$33,'Rekapitulace stavby'!$C$39:$AQ$61</definedName>
    <definedName name="_xlnm.Print_Titles" localSheetId="0">'Rekapitulace stavby'!$49:$49</definedName>
    <definedName name="_xlnm._FilterDatabase" localSheetId="1" hidden="1">'SO 01.1 - Vodovod'!$C$81:$K$402</definedName>
    <definedName name="_xlnm.Print_Area" localSheetId="1">'SO 01.1 - Vodovod'!$C$4:$J$36,'SO 01.1 - Vodovod'!$C$42:$J$63,'SO 01.1 - Vodovod'!$C$69:$K$402</definedName>
    <definedName name="_xlnm.Print_Titles" localSheetId="1">'SO 01.1 - Vodovod'!$81:$81</definedName>
    <definedName name="_xlnm._FilterDatabase" localSheetId="2" hidden="1">'SO 01.2 - Vodovodní přípo...'!$C$80:$K$264</definedName>
    <definedName name="_xlnm.Print_Area" localSheetId="2">'SO 01.2 - Vodovodní přípo...'!$C$4:$J$36,'SO 01.2 - Vodovodní přípo...'!$C$42:$J$62,'SO 01.2 - Vodovodní přípo...'!$C$68:$K$264</definedName>
    <definedName name="_xlnm.Print_Titles" localSheetId="2">'SO 01.2 - Vodovodní přípo...'!$80:$80</definedName>
    <definedName name="_xlnm._FilterDatabase" localSheetId="3" hidden="1">'SO 02.1 - Kanalizace'!$C$81:$K$328</definedName>
    <definedName name="_xlnm.Print_Area" localSheetId="3">'SO 02.1 - Kanalizace'!$C$4:$J$36,'SO 02.1 - Kanalizace'!$C$42:$J$63,'SO 02.1 - Kanalizace'!$C$69:$K$328</definedName>
    <definedName name="_xlnm.Print_Titles" localSheetId="3">'SO 02.1 - Kanalizace'!$81:$81</definedName>
    <definedName name="_xlnm._FilterDatabase" localSheetId="4" hidden="1">'SO 02.2 - Kanalizační pří...'!$C$80:$K$206</definedName>
    <definedName name="_xlnm.Print_Area" localSheetId="4">'SO 02.2 - Kanalizační pří...'!$C$4:$J$36,'SO 02.2 - Kanalizační pří...'!$C$42:$J$62,'SO 02.2 - Kanalizační pří...'!$C$68:$K$206</definedName>
    <definedName name="_xlnm.Print_Titles" localSheetId="4">'SO 02.2 - Kanalizační pří...'!$80:$80</definedName>
    <definedName name="_xlnm._FilterDatabase" localSheetId="5" hidden="1">'SO 02.3 - Úpravy na ČS'!$C$77:$K$86</definedName>
    <definedName name="_xlnm.Print_Area" localSheetId="5">'SO 02.3 - Úpravy na ČS'!$C$4:$J$36,'SO 02.3 - Úpravy na ČS'!$C$42:$J$59,'SO 02.3 - Úpravy na ČS'!$C$65:$K$86</definedName>
    <definedName name="_xlnm.Print_Titles" localSheetId="5">'SO 02.3 - Úpravy na ČS'!$77:$77</definedName>
    <definedName name="_xlnm._FilterDatabase" localSheetId="6" hidden="1">'SO 03 - Plynovod (bez dom...'!$C$81:$K$332</definedName>
    <definedName name="_xlnm.Print_Area" localSheetId="6">'SO 03 - Plynovod (bez dom...'!$C$4:$J$36,'SO 03 - Plynovod (bez dom...'!$C$42:$J$63,'SO 03 - Plynovod (bez dom...'!$C$69:$K$332</definedName>
    <definedName name="_xlnm.Print_Titles" localSheetId="6">'SO 03 - Plynovod (bez dom...'!$81:$81</definedName>
    <definedName name="_xlnm._FilterDatabase" localSheetId="7" hidden="1">'SO 04 - Užitkový vodovod'!$C$80:$K$245</definedName>
    <definedName name="_xlnm.Print_Area" localSheetId="7">'SO 04 - Užitkový vodovod'!$C$4:$J$36,'SO 04 - Užitkový vodovod'!$C$42:$J$62,'SO 04 - Užitkový vodovod'!$C$68:$K$245</definedName>
    <definedName name="_xlnm.Print_Titles" localSheetId="7">'SO 04 - Užitkový vodovod'!$80:$80</definedName>
    <definedName name="_xlnm._FilterDatabase" localSheetId="8" hidden="1">'PROV - Provizorní štěrkov...'!$C$78:$K$132</definedName>
    <definedName name="_xlnm.Print_Area" localSheetId="8">'PROV - Provizorní štěrkov...'!$C$4:$J$36,'PROV - Provizorní štěrkov...'!$C$42:$J$60,'PROV - Provizorní štěrkov...'!$C$66:$K$132</definedName>
    <definedName name="_xlnm.Print_Titles" localSheetId="8">'PROV - Provizorní štěrkov...'!$78:$78</definedName>
    <definedName name="_xlnm._FilterDatabase" localSheetId="9" hidden="1">'VON - Vedlejší a ostatní ...'!$C$81:$K$93</definedName>
    <definedName name="_xlnm.Print_Area" localSheetId="9">'VON - Vedlejší a ostatní ...'!$C$4:$J$36,'VON - Vedlejší a ostatní ...'!$C$42:$J$63,'VON - Vedlejší a ostatní ...'!$C$69:$K$93</definedName>
    <definedName name="_xlnm.Print_Titles" localSheetId="9">'VON - Vedlejší a ostatní ...'!$81:$81</definedName>
    <definedName name="_xlnm.Print_Area" localSheetId="10">'Pokyny pro vyplnění'!$B$2:$K$69,'Pokyny pro vyplnění'!$B$72:$K$116,'Pokyny pro vyplnění'!$B$119:$K$188,'Pokyny pro vyplnění'!$B$196:$K$216</definedName>
  </definedNames>
  <calcPr/>
</workbook>
</file>

<file path=xl/calcChain.xml><?xml version="1.0" encoding="utf-8"?>
<calcChain xmlns="http://schemas.openxmlformats.org/spreadsheetml/2006/main">
  <c i="1" r="AY60"/>
  <c r="AX60"/>
  <c i="10" r="BI93"/>
  <c r="BH93"/>
  <c r="BG93"/>
  <c r="BF93"/>
  <c r="T93"/>
  <c r="T92"/>
  <c r="R93"/>
  <c r="R92"/>
  <c r="P93"/>
  <c r="P92"/>
  <c r="BK93"/>
  <c r="BK92"/>
  <c r="J92"/>
  <c r="J93"/>
  <c r="BE93"/>
  <c r="J62"/>
  <c r="BI91"/>
  <c r="BH91"/>
  <c r="BG91"/>
  <c r="BF91"/>
  <c r="T91"/>
  <c r="T90"/>
  <c r="R91"/>
  <c r="R90"/>
  <c r="P91"/>
  <c r="P90"/>
  <c r="BK91"/>
  <c r="BK90"/>
  <c r="J90"/>
  <c r="J91"/>
  <c r="BE91"/>
  <c r="J61"/>
  <c r="BI89"/>
  <c r="BH89"/>
  <c r="BG89"/>
  <c r="BF89"/>
  <c r="T89"/>
  <c r="T88"/>
  <c r="R89"/>
  <c r="R88"/>
  <c r="P89"/>
  <c r="P88"/>
  <c r="BK89"/>
  <c r="BK88"/>
  <c r="J88"/>
  <c r="J89"/>
  <c r="BE89"/>
  <c r="J60"/>
  <c r="BI87"/>
  <c r="BH87"/>
  <c r="BG87"/>
  <c r="BF87"/>
  <c r="T87"/>
  <c r="T86"/>
  <c r="R87"/>
  <c r="R86"/>
  <c r="P87"/>
  <c r="P86"/>
  <c r="BK87"/>
  <c r="BK86"/>
  <c r="J86"/>
  <c r="J87"/>
  <c r="BE87"/>
  <c r="J59"/>
  <c r="BI85"/>
  <c r="F34"/>
  <c i="1" r="BD60"/>
  <c i="10" r="BH85"/>
  <c r="F33"/>
  <c i="1" r="BC60"/>
  <c i="10" r="BG85"/>
  <c r="F32"/>
  <c i="1" r="BB60"/>
  <c i="10" r="BF85"/>
  <c r="J31"/>
  <c i="1" r="AW60"/>
  <c i="10" r="F31"/>
  <c i="1" r="BA60"/>
  <c i="10" r="T85"/>
  <c r="T84"/>
  <c r="T83"/>
  <c r="T82"/>
  <c r="R85"/>
  <c r="R84"/>
  <c r="R83"/>
  <c r="R82"/>
  <c r="P85"/>
  <c r="P84"/>
  <c r="P83"/>
  <c r="P82"/>
  <c i="1" r="AU60"/>
  <c i="10" r="BK85"/>
  <c r="BK84"/>
  <c r="J84"/>
  <c r="BK83"/>
  <c r="J83"/>
  <c r="BK82"/>
  <c r="J82"/>
  <c r="J56"/>
  <c r="J27"/>
  <c i="1" r="AG60"/>
  <c i="10" r="J85"/>
  <c r="BE85"/>
  <c r="J30"/>
  <c i="1" r="AV60"/>
  <c i="10" r="F30"/>
  <c i="1" r="AZ60"/>
  <c i="10" r="J58"/>
  <c r="J57"/>
  <c r="J78"/>
  <c r="F78"/>
  <c r="F76"/>
  <c r="E74"/>
  <c r="J51"/>
  <c r="F51"/>
  <c r="F49"/>
  <c r="E47"/>
  <c r="J36"/>
  <c r="J18"/>
  <c r="E18"/>
  <c r="F79"/>
  <c r="F52"/>
  <c r="J17"/>
  <c r="J12"/>
  <c r="J76"/>
  <c r="J49"/>
  <c r="E7"/>
  <c r="E72"/>
  <c r="E45"/>
  <c i="1" r="AY59"/>
  <c r="AX59"/>
  <c i="9" r="BI129"/>
  <c r="BH129"/>
  <c r="BG129"/>
  <c r="BF129"/>
  <c r="T129"/>
  <c r="R129"/>
  <c r="P129"/>
  <c r="BK129"/>
  <c r="J129"/>
  <c r="BE129"/>
  <c r="BI125"/>
  <c r="BH125"/>
  <c r="BG125"/>
  <c r="BF125"/>
  <c r="T125"/>
  <c r="T124"/>
  <c r="R125"/>
  <c r="R124"/>
  <c r="P125"/>
  <c r="P124"/>
  <c r="BK125"/>
  <c r="BK124"/>
  <c r="J124"/>
  <c r="J125"/>
  <c r="BE125"/>
  <c r="J59"/>
  <c r="BI120"/>
  <c r="BH120"/>
  <c r="BG120"/>
  <c r="BF120"/>
  <c r="T120"/>
  <c r="R120"/>
  <c r="P120"/>
  <c r="BK120"/>
  <c r="J120"/>
  <c r="BE120"/>
  <c r="BI116"/>
  <c r="BH116"/>
  <c r="BG116"/>
  <c r="BF116"/>
  <c r="T116"/>
  <c r="R116"/>
  <c r="P116"/>
  <c r="BK116"/>
  <c r="J116"/>
  <c r="BE116"/>
  <c r="BI113"/>
  <c r="BH113"/>
  <c r="BG113"/>
  <c r="BF113"/>
  <c r="T113"/>
  <c r="R113"/>
  <c r="P113"/>
  <c r="BK113"/>
  <c r="J113"/>
  <c r="BE113"/>
  <c r="BI109"/>
  <c r="BH109"/>
  <c r="BG109"/>
  <c r="BF109"/>
  <c r="T109"/>
  <c r="R109"/>
  <c r="P109"/>
  <c r="BK109"/>
  <c r="J109"/>
  <c r="BE109"/>
  <c r="BI106"/>
  <c r="BH106"/>
  <c r="BG106"/>
  <c r="BF106"/>
  <c r="T106"/>
  <c r="R106"/>
  <c r="P106"/>
  <c r="BK106"/>
  <c r="J106"/>
  <c r="BE106"/>
  <c r="BI101"/>
  <c r="BH101"/>
  <c r="BG101"/>
  <c r="BF101"/>
  <c r="T101"/>
  <c r="R101"/>
  <c r="P101"/>
  <c r="BK101"/>
  <c r="J101"/>
  <c r="BE101"/>
  <c r="BI98"/>
  <c r="BH98"/>
  <c r="BG98"/>
  <c r="BF98"/>
  <c r="T98"/>
  <c r="R98"/>
  <c r="P98"/>
  <c r="BK98"/>
  <c r="J98"/>
  <c r="BE98"/>
  <c r="BI93"/>
  <c r="BH93"/>
  <c r="BG93"/>
  <c r="BF93"/>
  <c r="T93"/>
  <c r="R93"/>
  <c r="P93"/>
  <c r="BK93"/>
  <c r="J93"/>
  <c r="BE93"/>
  <c r="BI90"/>
  <c r="BH90"/>
  <c r="BG90"/>
  <c r="BF90"/>
  <c r="T90"/>
  <c r="R90"/>
  <c r="P90"/>
  <c r="BK90"/>
  <c r="J90"/>
  <c r="BE90"/>
  <c r="BI86"/>
  <c r="BH86"/>
  <c r="BG86"/>
  <c r="BF86"/>
  <c r="T86"/>
  <c r="R86"/>
  <c r="P86"/>
  <c r="BK86"/>
  <c r="J86"/>
  <c r="BE86"/>
  <c r="BI82"/>
  <c r="F34"/>
  <c i="1" r="BD59"/>
  <c i="9" r="BH82"/>
  <c r="F33"/>
  <c i="1" r="BC59"/>
  <c i="9" r="BG82"/>
  <c r="F32"/>
  <c i="1" r="BB59"/>
  <c i="9" r="BF82"/>
  <c r="J31"/>
  <c i="1" r="AW59"/>
  <c i="9" r="F31"/>
  <c i="1" r="BA59"/>
  <c i="9" r="T82"/>
  <c r="T81"/>
  <c r="T80"/>
  <c r="T79"/>
  <c r="R82"/>
  <c r="R81"/>
  <c r="R80"/>
  <c r="R79"/>
  <c r="P82"/>
  <c r="P81"/>
  <c r="P80"/>
  <c r="P79"/>
  <c i="1" r="AU59"/>
  <c i="9" r="BK82"/>
  <c r="BK81"/>
  <c r="J81"/>
  <c r="BK80"/>
  <c r="J80"/>
  <c r="BK79"/>
  <c r="J79"/>
  <c r="J56"/>
  <c r="J27"/>
  <c i="1" r="AG59"/>
  <c i="9" r="J82"/>
  <c r="BE82"/>
  <c r="J30"/>
  <c i="1" r="AV59"/>
  <c i="9" r="F30"/>
  <c i="1" r="AZ59"/>
  <c i="9" r="J58"/>
  <c r="J57"/>
  <c r="J75"/>
  <c r="F75"/>
  <c r="F73"/>
  <c r="E71"/>
  <c r="J51"/>
  <c r="F51"/>
  <c r="F49"/>
  <c r="E47"/>
  <c r="J36"/>
  <c r="J18"/>
  <c r="E18"/>
  <c r="F76"/>
  <c r="F52"/>
  <c r="J17"/>
  <c r="J12"/>
  <c r="J73"/>
  <c r="J49"/>
  <c r="E7"/>
  <c r="E69"/>
  <c r="E45"/>
  <c i="1" r="AY58"/>
  <c r="AX58"/>
  <c i="8" r="BI244"/>
  <c r="BH244"/>
  <c r="BG244"/>
  <c r="BF244"/>
  <c r="T244"/>
  <c r="T243"/>
  <c r="R244"/>
  <c r="R243"/>
  <c r="P244"/>
  <c r="P243"/>
  <c r="BK244"/>
  <c r="BK243"/>
  <c r="J243"/>
  <c r="J244"/>
  <c r="BE244"/>
  <c r="J61"/>
  <c r="BI240"/>
  <c r="BH240"/>
  <c r="BG240"/>
  <c r="BF240"/>
  <c r="T240"/>
  <c r="R240"/>
  <c r="P240"/>
  <c r="BK240"/>
  <c r="J240"/>
  <c r="BE240"/>
  <c r="BI237"/>
  <c r="BH237"/>
  <c r="BG237"/>
  <c r="BF237"/>
  <c r="T237"/>
  <c r="R237"/>
  <c r="P237"/>
  <c r="BK237"/>
  <c r="J237"/>
  <c r="BE237"/>
  <c r="BI234"/>
  <c r="BH234"/>
  <c r="BG234"/>
  <c r="BF234"/>
  <c r="T234"/>
  <c r="R234"/>
  <c r="P234"/>
  <c r="BK234"/>
  <c r="J234"/>
  <c r="BE234"/>
  <c r="BI232"/>
  <c r="BH232"/>
  <c r="BG232"/>
  <c r="BF232"/>
  <c r="T232"/>
  <c r="R232"/>
  <c r="P232"/>
  <c r="BK232"/>
  <c r="J232"/>
  <c r="BE232"/>
  <c r="BI229"/>
  <c r="BH229"/>
  <c r="BG229"/>
  <c r="BF229"/>
  <c r="T229"/>
  <c r="R229"/>
  <c r="P229"/>
  <c r="BK229"/>
  <c r="J229"/>
  <c r="BE229"/>
  <c r="BI227"/>
  <c r="BH227"/>
  <c r="BG227"/>
  <c r="BF227"/>
  <c r="T227"/>
  <c r="R227"/>
  <c r="P227"/>
  <c r="BK227"/>
  <c r="J227"/>
  <c r="BE227"/>
  <c r="BI225"/>
  <c r="BH225"/>
  <c r="BG225"/>
  <c r="BF225"/>
  <c r="T225"/>
  <c r="R225"/>
  <c r="P225"/>
  <c r="BK225"/>
  <c r="J225"/>
  <c r="BE225"/>
  <c r="BI223"/>
  <c r="BH223"/>
  <c r="BG223"/>
  <c r="BF223"/>
  <c r="T223"/>
  <c r="R223"/>
  <c r="P223"/>
  <c r="BK223"/>
  <c r="J223"/>
  <c r="BE223"/>
  <c r="BI221"/>
  <c r="BH221"/>
  <c r="BG221"/>
  <c r="BF221"/>
  <c r="T221"/>
  <c r="R221"/>
  <c r="P221"/>
  <c r="BK221"/>
  <c r="J221"/>
  <c r="BE221"/>
  <c r="BI219"/>
  <c r="BH219"/>
  <c r="BG219"/>
  <c r="BF219"/>
  <c r="T219"/>
  <c r="R219"/>
  <c r="P219"/>
  <c r="BK219"/>
  <c r="J219"/>
  <c r="BE219"/>
  <c r="BI216"/>
  <c r="BH216"/>
  <c r="BG216"/>
  <c r="BF216"/>
  <c r="T216"/>
  <c r="R216"/>
  <c r="P216"/>
  <c r="BK216"/>
  <c r="J216"/>
  <c r="BE216"/>
  <c r="BI214"/>
  <c r="BH214"/>
  <c r="BG214"/>
  <c r="BF214"/>
  <c r="T214"/>
  <c r="R214"/>
  <c r="P214"/>
  <c r="BK214"/>
  <c r="J214"/>
  <c r="BE214"/>
  <c r="BI212"/>
  <c r="BH212"/>
  <c r="BG212"/>
  <c r="BF212"/>
  <c r="T212"/>
  <c r="R212"/>
  <c r="P212"/>
  <c r="BK212"/>
  <c r="J212"/>
  <c r="BE212"/>
  <c r="BI209"/>
  <c r="BH209"/>
  <c r="BG209"/>
  <c r="BF209"/>
  <c r="T209"/>
  <c r="R209"/>
  <c r="P209"/>
  <c r="BK209"/>
  <c r="J209"/>
  <c r="BE209"/>
  <c r="BI207"/>
  <c r="BH207"/>
  <c r="BG207"/>
  <c r="BF207"/>
  <c r="T207"/>
  <c r="R207"/>
  <c r="P207"/>
  <c r="BK207"/>
  <c r="J207"/>
  <c r="BE207"/>
  <c r="BI204"/>
  <c r="BH204"/>
  <c r="BG204"/>
  <c r="BF204"/>
  <c r="T204"/>
  <c r="R204"/>
  <c r="P204"/>
  <c r="BK204"/>
  <c r="J204"/>
  <c r="BE204"/>
  <c r="BI202"/>
  <c r="BH202"/>
  <c r="BG202"/>
  <c r="BF202"/>
  <c r="T202"/>
  <c r="R202"/>
  <c r="P202"/>
  <c r="BK202"/>
  <c r="J202"/>
  <c r="BE202"/>
  <c r="BI199"/>
  <c r="BH199"/>
  <c r="BG199"/>
  <c r="BF199"/>
  <c r="T199"/>
  <c r="R199"/>
  <c r="P199"/>
  <c r="BK199"/>
  <c r="J199"/>
  <c r="BE199"/>
  <c r="BI196"/>
  <c r="BH196"/>
  <c r="BG196"/>
  <c r="BF196"/>
  <c r="T196"/>
  <c r="R196"/>
  <c r="P196"/>
  <c r="BK196"/>
  <c r="J196"/>
  <c r="BE196"/>
  <c r="BI194"/>
  <c r="BH194"/>
  <c r="BG194"/>
  <c r="BF194"/>
  <c r="T194"/>
  <c r="R194"/>
  <c r="P194"/>
  <c r="BK194"/>
  <c r="J194"/>
  <c r="BE194"/>
  <c r="BI192"/>
  <c r="BH192"/>
  <c r="BG192"/>
  <c r="BF192"/>
  <c r="T192"/>
  <c r="R192"/>
  <c r="P192"/>
  <c r="BK192"/>
  <c r="J192"/>
  <c r="BE192"/>
  <c r="BI189"/>
  <c r="BH189"/>
  <c r="BG189"/>
  <c r="BF189"/>
  <c r="T189"/>
  <c r="R189"/>
  <c r="P189"/>
  <c r="BK189"/>
  <c r="J189"/>
  <c r="BE189"/>
  <c r="BI187"/>
  <c r="BH187"/>
  <c r="BG187"/>
  <c r="BF187"/>
  <c r="T187"/>
  <c r="R187"/>
  <c r="P187"/>
  <c r="BK187"/>
  <c r="J187"/>
  <c r="BE187"/>
  <c r="BI184"/>
  <c r="BH184"/>
  <c r="BG184"/>
  <c r="BF184"/>
  <c r="T184"/>
  <c r="T183"/>
  <c r="R184"/>
  <c r="R183"/>
  <c r="P184"/>
  <c r="P183"/>
  <c r="BK184"/>
  <c r="BK183"/>
  <c r="J183"/>
  <c r="J184"/>
  <c r="BE184"/>
  <c r="J60"/>
  <c r="BI180"/>
  <c r="BH180"/>
  <c r="BG180"/>
  <c r="BF180"/>
  <c r="T180"/>
  <c r="R180"/>
  <c r="P180"/>
  <c r="BK180"/>
  <c r="J180"/>
  <c r="BE180"/>
  <c r="BI177"/>
  <c r="BH177"/>
  <c r="BG177"/>
  <c r="BF177"/>
  <c r="T177"/>
  <c r="R177"/>
  <c r="P177"/>
  <c r="BK177"/>
  <c r="J177"/>
  <c r="BE177"/>
  <c r="BI173"/>
  <c r="BH173"/>
  <c r="BG173"/>
  <c r="BF173"/>
  <c r="T173"/>
  <c r="T172"/>
  <c r="R173"/>
  <c r="R172"/>
  <c r="P173"/>
  <c r="P172"/>
  <c r="BK173"/>
  <c r="BK172"/>
  <c r="J172"/>
  <c r="J173"/>
  <c r="BE173"/>
  <c r="J59"/>
  <c r="BI169"/>
  <c r="BH169"/>
  <c r="BG169"/>
  <c r="BF169"/>
  <c r="T169"/>
  <c r="R169"/>
  <c r="P169"/>
  <c r="BK169"/>
  <c r="J169"/>
  <c r="BE169"/>
  <c r="BI167"/>
  <c r="BH167"/>
  <c r="BG167"/>
  <c r="BF167"/>
  <c r="T167"/>
  <c r="R167"/>
  <c r="P167"/>
  <c r="BK167"/>
  <c r="J167"/>
  <c r="BE167"/>
  <c r="BI164"/>
  <c r="BH164"/>
  <c r="BG164"/>
  <c r="BF164"/>
  <c r="T164"/>
  <c r="R164"/>
  <c r="P164"/>
  <c r="BK164"/>
  <c r="J164"/>
  <c r="BE164"/>
  <c r="BI161"/>
  <c r="BH161"/>
  <c r="BG161"/>
  <c r="BF161"/>
  <c r="T161"/>
  <c r="R161"/>
  <c r="P161"/>
  <c r="BK161"/>
  <c r="J161"/>
  <c r="BE161"/>
  <c r="BI157"/>
  <c r="BH157"/>
  <c r="BG157"/>
  <c r="BF157"/>
  <c r="T157"/>
  <c r="R157"/>
  <c r="P157"/>
  <c r="BK157"/>
  <c r="J157"/>
  <c r="BE157"/>
  <c r="BI150"/>
  <c r="BH150"/>
  <c r="BG150"/>
  <c r="BF150"/>
  <c r="T150"/>
  <c r="R150"/>
  <c r="P150"/>
  <c r="BK150"/>
  <c r="J150"/>
  <c r="BE150"/>
  <c r="BI143"/>
  <c r="BH143"/>
  <c r="BG143"/>
  <c r="BF143"/>
  <c r="T143"/>
  <c r="R143"/>
  <c r="P143"/>
  <c r="BK143"/>
  <c r="J143"/>
  <c r="BE143"/>
  <c r="BI140"/>
  <c r="BH140"/>
  <c r="BG140"/>
  <c r="BF140"/>
  <c r="T140"/>
  <c r="R140"/>
  <c r="P140"/>
  <c r="BK140"/>
  <c r="J140"/>
  <c r="BE140"/>
  <c r="BI132"/>
  <c r="BH132"/>
  <c r="BG132"/>
  <c r="BF132"/>
  <c r="T132"/>
  <c r="R132"/>
  <c r="P132"/>
  <c r="BK132"/>
  <c r="J132"/>
  <c r="BE132"/>
  <c r="BI129"/>
  <c r="BH129"/>
  <c r="BG129"/>
  <c r="BF129"/>
  <c r="T129"/>
  <c r="R129"/>
  <c r="P129"/>
  <c r="BK129"/>
  <c r="J129"/>
  <c r="BE129"/>
  <c r="BI125"/>
  <c r="BH125"/>
  <c r="BG125"/>
  <c r="BF125"/>
  <c r="T125"/>
  <c r="R125"/>
  <c r="P125"/>
  <c r="BK125"/>
  <c r="J125"/>
  <c r="BE125"/>
  <c r="BI122"/>
  <c r="BH122"/>
  <c r="BG122"/>
  <c r="BF122"/>
  <c r="T122"/>
  <c r="R122"/>
  <c r="P122"/>
  <c r="BK122"/>
  <c r="J122"/>
  <c r="BE122"/>
  <c r="BI120"/>
  <c r="BH120"/>
  <c r="BG120"/>
  <c r="BF120"/>
  <c r="T120"/>
  <c r="R120"/>
  <c r="P120"/>
  <c r="BK120"/>
  <c r="J120"/>
  <c r="BE120"/>
  <c r="BI117"/>
  <c r="BH117"/>
  <c r="BG117"/>
  <c r="BF117"/>
  <c r="T117"/>
  <c r="R117"/>
  <c r="P117"/>
  <c r="BK117"/>
  <c r="J117"/>
  <c r="BE117"/>
  <c r="BI114"/>
  <c r="BH114"/>
  <c r="BG114"/>
  <c r="BF114"/>
  <c r="T114"/>
  <c r="R114"/>
  <c r="P114"/>
  <c r="BK114"/>
  <c r="J114"/>
  <c r="BE114"/>
  <c r="BI110"/>
  <c r="BH110"/>
  <c r="BG110"/>
  <c r="BF110"/>
  <c r="T110"/>
  <c r="R110"/>
  <c r="P110"/>
  <c r="BK110"/>
  <c r="J110"/>
  <c r="BE110"/>
  <c r="BI107"/>
  <c r="BH107"/>
  <c r="BG107"/>
  <c r="BF107"/>
  <c r="T107"/>
  <c r="R107"/>
  <c r="P107"/>
  <c r="BK107"/>
  <c r="J107"/>
  <c r="BE107"/>
  <c r="BI98"/>
  <c r="BH98"/>
  <c r="BG98"/>
  <c r="BF98"/>
  <c r="T98"/>
  <c r="R98"/>
  <c r="P98"/>
  <c r="BK98"/>
  <c r="J98"/>
  <c r="BE98"/>
  <c r="BI95"/>
  <c r="BH95"/>
  <c r="BG95"/>
  <c r="BF95"/>
  <c r="T95"/>
  <c r="R95"/>
  <c r="P95"/>
  <c r="BK95"/>
  <c r="J95"/>
  <c r="BE95"/>
  <c r="BI92"/>
  <c r="BH92"/>
  <c r="BG92"/>
  <c r="BF92"/>
  <c r="T92"/>
  <c r="R92"/>
  <c r="P92"/>
  <c r="BK92"/>
  <c r="J92"/>
  <c r="BE92"/>
  <c r="BI88"/>
  <c r="BH88"/>
  <c r="BG88"/>
  <c r="BF88"/>
  <c r="T88"/>
  <c r="R88"/>
  <c r="P88"/>
  <c r="BK88"/>
  <c r="J88"/>
  <c r="BE88"/>
  <c r="BI84"/>
  <c r="F34"/>
  <c i="1" r="BD58"/>
  <c i="8" r="BH84"/>
  <c r="F33"/>
  <c i="1" r="BC58"/>
  <c i="8" r="BG84"/>
  <c r="F32"/>
  <c i="1" r="BB58"/>
  <c i="8" r="BF84"/>
  <c r="J31"/>
  <c i="1" r="AW58"/>
  <c i="8" r="F31"/>
  <c i="1" r="BA58"/>
  <c i="8" r="T84"/>
  <c r="T83"/>
  <c r="T82"/>
  <c r="T81"/>
  <c r="R84"/>
  <c r="R83"/>
  <c r="R82"/>
  <c r="R81"/>
  <c r="P84"/>
  <c r="P83"/>
  <c r="P82"/>
  <c r="P81"/>
  <c i="1" r="AU58"/>
  <c i="8" r="BK84"/>
  <c r="BK83"/>
  <c r="J83"/>
  <c r="BK82"/>
  <c r="J82"/>
  <c r="BK81"/>
  <c r="J81"/>
  <c r="J56"/>
  <c r="J27"/>
  <c i="1" r="AG58"/>
  <c i="8" r="J84"/>
  <c r="BE84"/>
  <c r="J30"/>
  <c i="1" r="AV58"/>
  <c i="8" r="F30"/>
  <c i="1" r="AZ58"/>
  <c i="8" r="J58"/>
  <c r="J57"/>
  <c r="J77"/>
  <c r="F77"/>
  <c r="F75"/>
  <c r="E73"/>
  <c r="J51"/>
  <c r="F51"/>
  <c r="F49"/>
  <c r="E47"/>
  <c r="J36"/>
  <c r="J18"/>
  <c r="E18"/>
  <c r="F78"/>
  <c r="F52"/>
  <c r="J17"/>
  <c r="J12"/>
  <c r="J75"/>
  <c r="J49"/>
  <c r="E7"/>
  <c r="E71"/>
  <c r="E45"/>
  <c i="1" r="AY57"/>
  <c r="AX57"/>
  <c i="7" r="BI331"/>
  <c r="BH331"/>
  <c r="BG331"/>
  <c r="BF331"/>
  <c r="T331"/>
  <c r="R331"/>
  <c r="P331"/>
  <c r="BK331"/>
  <c r="J331"/>
  <c r="BE331"/>
  <c r="BI328"/>
  <c r="BH328"/>
  <c r="BG328"/>
  <c r="BF328"/>
  <c r="T328"/>
  <c r="R328"/>
  <c r="P328"/>
  <c r="BK328"/>
  <c r="J328"/>
  <c r="BE328"/>
  <c r="BI325"/>
  <c r="BH325"/>
  <c r="BG325"/>
  <c r="BF325"/>
  <c r="T325"/>
  <c r="R325"/>
  <c r="P325"/>
  <c r="BK325"/>
  <c r="J325"/>
  <c r="BE325"/>
  <c r="BI322"/>
  <c r="BH322"/>
  <c r="BG322"/>
  <c r="BF322"/>
  <c r="T322"/>
  <c r="R322"/>
  <c r="P322"/>
  <c r="BK322"/>
  <c r="J322"/>
  <c r="BE322"/>
  <c r="BI319"/>
  <c r="BH319"/>
  <c r="BG319"/>
  <c r="BF319"/>
  <c r="T319"/>
  <c r="R319"/>
  <c r="P319"/>
  <c r="BK319"/>
  <c r="J319"/>
  <c r="BE319"/>
  <c r="BI316"/>
  <c r="BH316"/>
  <c r="BG316"/>
  <c r="BF316"/>
  <c r="T316"/>
  <c r="R316"/>
  <c r="P316"/>
  <c r="BK316"/>
  <c r="J316"/>
  <c r="BE316"/>
  <c r="BI313"/>
  <c r="BH313"/>
  <c r="BG313"/>
  <c r="BF313"/>
  <c r="T313"/>
  <c r="R313"/>
  <c r="P313"/>
  <c r="BK313"/>
  <c r="J313"/>
  <c r="BE313"/>
  <c r="BI310"/>
  <c r="BH310"/>
  <c r="BG310"/>
  <c r="BF310"/>
  <c r="T310"/>
  <c r="R310"/>
  <c r="P310"/>
  <c r="BK310"/>
  <c r="J310"/>
  <c r="BE310"/>
  <c r="BI304"/>
  <c r="BH304"/>
  <c r="BG304"/>
  <c r="BF304"/>
  <c r="T304"/>
  <c r="R304"/>
  <c r="P304"/>
  <c r="BK304"/>
  <c r="J304"/>
  <c r="BE304"/>
  <c r="BI300"/>
  <c r="BH300"/>
  <c r="BG300"/>
  <c r="BF300"/>
  <c r="T300"/>
  <c r="R300"/>
  <c r="P300"/>
  <c r="BK300"/>
  <c r="J300"/>
  <c r="BE300"/>
  <c r="BI297"/>
  <c r="BH297"/>
  <c r="BG297"/>
  <c r="BF297"/>
  <c r="T297"/>
  <c r="R297"/>
  <c r="P297"/>
  <c r="BK297"/>
  <c r="J297"/>
  <c r="BE297"/>
  <c r="BI290"/>
  <c r="BH290"/>
  <c r="BG290"/>
  <c r="BF290"/>
  <c r="T290"/>
  <c r="R290"/>
  <c r="P290"/>
  <c r="BK290"/>
  <c r="J290"/>
  <c r="BE290"/>
  <c r="BI287"/>
  <c r="BH287"/>
  <c r="BG287"/>
  <c r="BF287"/>
  <c r="T287"/>
  <c r="R287"/>
  <c r="P287"/>
  <c r="BK287"/>
  <c r="J287"/>
  <c r="BE287"/>
  <c r="BI284"/>
  <c r="BH284"/>
  <c r="BG284"/>
  <c r="BF284"/>
  <c r="T284"/>
  <c r="R284"/>
  <c r="P284"/>
  <c r="BK284"/>
  <c r="J284"/>
  <c r="BE284"/>
  <c r="BI281"/>
  <c r="BH281"/>
  <c r="BG281"/>
  <c r="BF281"/>
  <c r="T281"/>
  <c r="R281"/>
  <c r="P281"/>
  <c r="BK281"/>
  <c r="J281"/>
  <c r="BE281"/>
  <c r="BI278"/>
  <c r="BH278"/>
  <c r="BG278"/>
  <c r="BF278"/>
  <c r="T278"/>
  <c r="R278"/>
  <c r="P278"/>
  <c r="BK278"/>
  <c r="J278"/>
  <c r="BE278"/>
  <c r="BI275"/>
  <c r="BH275"/>
  <c r="BG275"/>
  <c r="BF275"/>
  <c r="T275"/>
  <c r="T274"/>
  <c r="R275"/>
  <c r="R274"/>
  <c r="P275"/>
  <c r="P274"/>
  <c r="BK275"/>
  <c r="BK274"/>
  <c r="J274"/>
  <c r="J275"/>
  <c r="BE275"/>
  <c r="J62"/>
  <c r="BI272"/>
  <c r="BH272"/>
  <c r="BG272"/>
  <c r="BF272"/>
  <c r="T272"/>
  <c r="T271"/>
  <c r="R272"/>
  <c r="R271"/>
  <c r="P272"/>
  <c r="P271"/>
  <c r="BK272"/>
  <c r="BK271"/>
  <c r="J271"/>
  <c r="J272"/>
  <c r="BE272"/>
  <c r="J61"/>
  <c r="BI268"/>
  <c r="BH268"/>
  <c r="BG268"/>
  <c r="BF268"/>
  <c r="T268"/>
  <c r="R268"/>
  <c r="P268"/>
  <c r="BK268"/>
  <c r="J268"/>
  <c r="BE268"/>
  <c r="BI266"/>
  <c r="BH266"/>
  <c r="BG266"/>
  <c r="BF266"/>
  <c r="T266"/>
  <c r="R266"/>
  <c r="P266"/>
  <c r="BK266"/>
  <c r="J266"/>
  <c r="BE266"/>
  <c r="BI264"/>
  <c r="BH264"/>
  <c r="BG264"/>
  <c r="BF264"/>
  <c r="T264"/>
  <c r="R264"/>
  <c r="P264"/>
  <c r="BK264"/>
  <c r="J264"/>
  <c r="BE264"/>
  <c r="BI262"/>
  <c r="BH262"/>
  <c r="BG262"/>
  <c r="BF262"/>
  <c r="T262"/>
  <c r="R262"/>
  <c r="P262"/>
  <c r="BK262"/>
  <c r="J262"/>
  <c r="BE262"/>
  <c r="BI260"/>
  <c r="BH260"/>
  <c r="BG260"/>
  <c r="BF260"/>
  <c r="T260"/>
  <c r="R260"/>
  <c r="P260"/>
  <c r="BK260"/>
  <c r="J260"/>
  <c r="BE260"/>
  <c r="BI258"/>
  <c r="BH258"/>
  <c r="BG258"/>
  <c r="BF258"/>
  <c r="T258"/>
  <c r="R258"/>
  <c r="P258"/>
  <c r="BK258"/>
  <c r="J258"/>
  <c r="BE258"/>
  <c r="BI256"/>
  <c r="BH256"/>
  <c r="BG256"/>
  <c r="BF256"/>
  <c r="T256"/>
  <c r="R256"/>
  <c r="P256"/>
  <c r="BK256"/>
  <c r="J256"/>
  <c r="BE256"/>
  <c r="BI254"/>
  <c r="BH254"/>
  <c r="BG254"/>
  <c r="BF254"/>
  <c r="T254"/>
  <c r="R254"/>
  <c r="P254"/>
  <c r="BK254"/>
  <c r="J254"/>
  <c r="BE254"/>
  <c r="BI252"/>
  <c r="BH252"/>
  <c r="BG252"/>
  <c r="BF252"/>
  <c r="T252"/>
  <c r="R252"/>
  <c r="P252"/>
  <c r="BK252"/>
  <c r="J252"/>
  <c r="BE252"/>
  <c r="BI250"/>
  <c r="BH250"/>
  <c r="BG250"/>
  <c r="BF250"/>
  <c r="T250"/>
  <c r="R250"/>
  <c r="P250"/>
  <c r="BK250"/>
  <c r="J250"/>
  <c r="BE250"/>
  <c r="BI248"/>
  <c r="BH248"/>
  <c r="BG248"/>
  <c r="BF248"/>
  <c r="T248"/>
  <c r="R248"/>
  <c r="P248"/>
  <c r="BK248"/>
  <c r="J248"/>
  <c r="BE248"/>
  <c r="BI246"/>
  <c r="BH246"/>
  <c r="BG246"/>
  <c r="BF246"/>
  <c r="T246"/>
  <c r="R246"/>
  <c r="P246"/>
  <c r="BK246"/>
  <c r="J246"/>
  <c r="BE246"/>
  <c r="BI244"/>
  <c r="BH244"/>
  <c r="BG244"/>
  <c r="BF244"/>
  <c r="T244"/>
  <c r="R244"/>
  <c r="P244"/>
  <c r="BK244"/>
  <c r="J244"/>
  <c r="BE244"/>
  <c r="BI242"/>
  <c r="BH242"/>
  <c r="BG242"/>
  <c r="BF242"/>
  <c r="T242"/>
  <c r="R242"/>
  <c r="P242"/>
  <c r="BK242"/>
  <c r="J242"/>
  <c r="BE242"/>
  <c r="BI240"/>
  <c r="BH240"/>
  <c r="BG240"/>
  <c r="BF240"/>
  <c r="T240"/>
  <c r="R240"/>
  <c r="P240"/>
  <c r="BK240"/>
  <c r="J240"/>
  <c r="BE240"/>
  <c r="BI237"/>
  <c r="BH237"/>
  <c r="BG237"/>
  <c r="BF237"/>
  <c r="T237"/>
  <c r="R237"/>
  <c r="P237"/>
  <c r="BK237"/>
  <c r="J237"/>
  <c r="BE237"/>
  <c r="BI235"/>
  <c r="BH235"/>
  <c r="BG235"/>
  <c r="BF235"/>
  <c r="T235"/>
  <c r="R235"/>
  <c r="P235"/>
  <c r="BK235"/>
  <c r="J235"/>
  <c r="BE235"/>
  <c r="BI232"/>
  <c r="BH232"/>
  <c r="BG232"/>
  <c r="BF232"/>
  <c r="T232"/>
  <c r="R232"/>
  <c r="P232"/>
  <c r="BK232"/>
  <c r="J232"/>
  <c r="BE232"/>
  <c r="BI229"/>
  <c r="BH229"/>
  <c r="BG229"/>
  <c r="BF229"/>
  <c r="T229"/>
  <c r="R229"/>
  <c r="P229"/>
  <c r="BK229"/>
  <c r="J229"/>
  <c r="BE229"/>
  <c r="BI226"/>
  <c r="BH226"/>
  <c r="BG226"/>
  <c r="BF226"/>
  <c r="T226"/>
  <c r="R226"/>
  <c r="P226"/>
  <c r="BK226"/>
  <c r="J226"/>
  <c r="BE226"/>
  <c r="BI224"/>
  <c r="BH224"/>
  <c r="BG224"/>
  <c r="BF224"/>
  <c r="T224"/>
  <c r="R224"/>
  <c r="P224"/>
  <c r="BK224"/>
  <c r="J224"/>
  <c r="BE224"/>
  <c r="BI221"/>
  <c r="BH221"/>
  <c r="BG221"/>
  <c r="BF221"/>
  <c r="T221"/>
  <c r="R221"/>
  <c r="P221"/>
  <c r="BK221"/>
  <c r="J221"/>
  <c r="BE221"/>
  <c r="BI218"/>
  <c r="BH218"/>
  <c r="BG218"/>
  <c r="BF218"/>
  <c r="T218"/>
  <c r="R218"/>
  <c r="P218"/>
  <c r="BK218"/>
  <c r="J218"/>
  <c r="BE218"/>
  <c r="BI215"/>
  <c r="BH215"/>
  <c r="BG215"/>
  <c r="BF215"/>
  <c r="T215"/>
  <c r="R215"/>
  <c r="P215"/>
  <c r="BK215"/>
  <c r="J215"/>
  <c r="BE215"/>
  <c r="BI212"/>
  <c r="BH212"/>
  <c r="BG212"/>
  <c r="BF212"/>
  <c r="T212"/>
  <c r="R212"/>
  <c r="P212"/>
  <c r="BK212"/>
  <c r="J212"/>
  <c r="BE212"/>
  <c r="BI209"/>
  <c r="BH209"/>
  <c r="BG209"/>
  <c r="BF209"/>
  <c r="T209"/>
  <c r="T208"/>
  <c r="R209"/>
  <c r="R208"/>
  <c r="P209"/>
  <c r="P208"/>
  <c r="BK209"/>
  <c r="BK208"/>
  <c r="J208"/>
  <c r="J209"/>
  <c r="BE209"/>
  <c r="J60"/>
  <c r="BI199"/>
  <c r="BH199"/>
  <c r="BG199"/>
  <c r="BF199"/>
  <c r="T199"/>
  <c r="T198"/>
  <c r="R199"/>
  <c r="R198"/>
  <c r="P199"/>
  <c r="P198"/>
  <c r="BK199"/>
  <c r="BK198"/>
  <c r="J198"/>
  <c r="J199"/>
  <c r="BE199"/>
  <c r="J59"/>
  <c r="BI195"/>
  <c r="BH195"/>
  <c r="BG195"/>
  <c r="BF195"/>
  <c r="T195"/>
  <c r="R195"/>
  <c r="P195"/>
  <c r="BK195"/>
  <c r="J195"/>
  <c r="BE195"/>
  <c r="BI193"/>
  <c r="BH193"/>
  <c r="BG193"/>
  <c r="BF193"/>
  <c r="T193"/>
  <c r="R193"/>
  <c r="P193"/>
  <c r="BK193"/>
  <c r="J193"/>
  <c r="BE193"/>
  <c r="BI190"/>
  <c r="BH190"/>
  <c r="BG190"/>
  <c r="BF190"/>
  <c r="T190"/>
  <c r="R190"/>
  <c r="P190"/>
  <c r="BK190"/>
  <c r="J190"/>
  <c r="BE190"/>
  <c r="BI187"/>
  <c r="BH187"/>
  <c r="BG187"/>
  <c r="BF187"/>
  <c r="T187"/>
  <c r="R187"/>
  <c r="P187"/>
  <c r="BK187"/>
  <c r="J187"/>
  <c r="BE187"/>
  <c r="BI178"/>
  <c r="BH178"/>
  <c r="BG178"/>
  <c r="BF178"/>
  <c r="T178"/>
  <c r="R178"/>
  <c r="P178"/>
  <c r="BK178"/>
  <c r="J178"/>
  <c r="BE178"/>
  <c r="BI171"/>
  <c r="BH171"/>
  <c r="BG171"/>
  <c r="BF171"/>
  <c r="T171"/>
  <c r="R171"/>
  <c r="P171"/>
  <c r="BK171"/>
  <c r="J171"/>
  <c r="BE171"/>
  <c r="BI164"/>
  <c r="BH164"/>
  <c r="BG164"/>
  <c r="BF164"/>
  <c r="T164"/>
  <c r="R164"/>
  <c r="P164"/>
  <c r="BK164"/>
  <c r="J164"/>
  <c r="BE164"/>
  <c r="BI160"/>
  <c r="BH160"/>
  <c r="BG160"/>
  <c r="BF160"/>
  <c r="T160"/>
  <c r="R160"/>
  <c r="P160"/>
  <c r="BK160"/>
  <c r="J160"/>
  <c r="BE160"/>
  <c r="BI156"/>
  <c r="BH156"/>
  <c r="BG156"/>
  <c r="BF156"/>
  <c r="T156"/>
  <c r="R156"/>
  <c r="P156"/>
  <c r="BK156"/>
  <c r="J156"/>
  <c r="BE156"/>
  <c r="BI153"/>
  <c r="BH153"/>
  <c r="BG153"/>
  <c r="BF153"/>
  <c r="T153"/>
  <c r="R153"/>
  <c r="P153"/>
  <c r="BK153"/>
  <c r="J153"/>
  <c r="BE153"/>
  <c r="BI145"/>
  <c r="BH145"/>
  <c r="BG145"/>
  <c r="BF145"/>
  <c r="T145"/>
  <c r="R145"/>
  <c r="P145"/>
  <c r="BK145"/>
  <c r="J145"/>
  <c r="BE145"/>
  <c r="BI142"/>
  <c r="BH142"/>
  <c r="BG142"/>
  <c r="BF142"/>
  <c r="T142"/>
  <c r="R142"/>
  <c r="P142"/>
  <c r="BK142"/>
  <c r="J142"/>
  <c r="BE142"/>
  <c r="BI138"/>
  <c r="BH138"/>
  <c r="BG138"/>
  <c r="BF138"/>
  <c r="T138"/>
  <c r="R138"/>
  <c r="P138"/>
  <c r="BK138"/>
  <c r="J138"/>
  <c r="BE138"/>
  <c r="BI135"/>
  <c r="BH135"/>
  <c r="BG135"/>
  <c r="BF135"/>
  <c r="T135"/>
  <c r="R135"/>
  <c r="P135"/>
  <c r="BK135"/>
  <c r="J135"/>
  <c r="BE135"/>
  <c r="BI133"/>
  <c r="BH133"/>
  <c r="BG133"/>
  <c r="BF133"/>
  <c r="T133"/>
  <c r="R133"/>
  <c r="P133"/>
  <c r="BK133"/>
  <c r="J133"/>
  <c r="BE133"/>
  <c r="BI124"/>
  <c r="BH124"/>
  <c r="BG124"/>
  <c r="BF124"/>
  <c r="T124"/>
  <c r="R124"/>
  <c r="P124"/>
  <c r="BK124"/>
  <c r="J124"/>
  <c r="BE124"/>
  <c r="BI121"/>
  <c r="BH121"/>
  <c r="BG121"/>
  <c r="BF121"/>
  <c r="T121"/>
  <c r="R121"/>
  <c r="P121"/>
  <c r="BK121"/>
  <c r="J121"/>
  <c r="BE121"/>
  <c r="BI117"/>
  <c r="BH117"/>
  <c r="BG117"/>
  <c r="BF117"/>
  <c r="T117"/>
  <c r="R117"/>
  <c r="P117"/>
  <c r="BK117"/>
  <c r="J117"/>
  <c r="BE117"/>
  <c r="BI114"/>
  <c r="BH114"/>
  <c r="BG114"/>
  <c r="BF114"/>
  <c r="T114"/>
  <c r="R114"/>
  <c r="P114"/>
  <c r="BK114"/>
  <c r="J114"/>
  <c r="BE114"/>
  <c r="BI96"/>
  <c r="BH96"/>
  <c r="BG96"/>
  <c r="BF96"/>
  <c r="T96"/>
  <c r="R96"/>
  <c r="P96"/>
  <c r="BK96"/>
  <c r="J96"/>
  <c r="BE96"/>
  <c r="BI93"/>
  <c r="BH93"/>
  <c r="BG93"/>
  <c r="BF93"/>
  <c r="T93"/>
  <c r="R93"/>
  <c r="P93"/>
  <c r="BK93"/>
  <c r="J93"/>
  <c r="BE93"/>
  <c r="BI89"/>
  <c r="BH89"/>
  <c r="BG89"/>
  <c r="BF89"/>
  <c r="T89"/>
  <c r="R89"/>
  <c r="P89"/>
  <c r="BK89"/>
  <c r="J89"/>
  <c r="BE89"/>
  <c r="BI85"/>
  <c r="F34"/>
  <c i="1" r="BD57"/>
  <c i="7" r="BH85"/>
  <c r="F33"/>
  <c i="1" r="BC57"/>
  <c i="7" r="BG85"/>
  <c r="F32"/>
  <c i="1" r="BB57"/>
  <c i="7" r="BF85"/>
  <c r="J31"/>
  <c i="1" r="AW57"/>
  <c i="7" r="F31"/>
  <c i="1" r="BA57"/>
  <c i="7" r="T85"/>
  <c r="T84"/>
  <c r="T83"/>
  <c r="T82"/>
  <c r="R85"/>
  <c r="R84"/>
  <c r="R83"/>
  <c r="R82"/>
  <c r="P85"/>
  <c r="P84"/>
  <c r="P83"/>
  <c r="P82"/>
  <c i="1" r="AU57"/>
  <c i="7" r="BK85"/>
  <c r="BK84"/>
  <c r="J84"/>
  <c r="BK83"/>
  <c r="J83"/>
  <c r="BK82"/>
  <c r="J82"/>
  <c r="J56"/>
  <c r="J27"/>
  <c i="1" r="AG57"/>
  <c i="7" r="J85"/>
  <c r="BE85"/>
  <c r="J30"/>
  <c i="1" r="AV57"/>
  <c i="7" r="F30"/>
  <c i="1" r="AZ57"/>
  <c i="7" r="J58"/>
  <c r="J57"/>
  <c r="J78"/>
  <c r="F78"/>
  <c r="F76"/>
  <c r="E74"/>
  <c r="J51"/>
  <c r="F51"/>
  <c r="F49"/>
  <c r="E47"/>
  <c r="J36"/>
  <c r="J18"/>
  <c r="E18"/>
  <c r="F79"/>
  <c r="F52"/>
  <c r="J17"/>
  <c r="J12"/>
  <c r="J76"/>
  <c r="J49"/>
  <c r="E7"/>
  <c r="E72"/>
  <c r="E45"/>
  <c i="1" r="AY56"/>
  <c r="AX56"/>
  <c i="6" r="BI85"/>
  <c r="BH85"/>
  <c r="BG85"/>
  <c r="BF85"/>
  <c r="T85"/>
  <c r="R85"/>
  <c r="P85"/>
  <c r="BK85"/>
  <c r="J85"/>
  <c r="BE85"/>
  <c r="BI83"/>
  <c r="BH83"/>
  <c r="BG83"/>
  <c r="BF83"/>
  <c r="T83"/>
  <c r="R83"/>
  <c r="P83"/>
  <c r="BK83"/>
  <c r="J83"/>
  <c r="BE83"/>
  <c r="BI81"/>
  <c r="F34"/>
  <c i="1" r="BD56"/>
  <c i="6" r="BH81"/>
  <c r="F33"/>
  <c i="1" r="BC56"/>
  <c i="6" r="BG81"/>
  <c r="F32"/>
  <c i="1" r="BB56"/>
  <c i="6" r="BF81"/>
  <c r="J31"/>
  <c i="1" r="AW56"/>
  <c i="6" r="F31"/>
  <c i="1" r="BA56"/>
  <c i="6" r="T81"/>
  <c r="T80"/>
  <c r="T79"/>
  <c r="T78"/>
  <c r="R81"/>
  <c r="R80"/>
  <c r="R79"/>
  <c r="R78"/>
  <c r="P81"/>
  <c r="P80"/>
  <c r="P79"/>
  <c r="P78"/>
  <c i="1" r="AU56"/>
  <c i="6" r="BK81"/>
  <c r="BK80"/>
  <c r="J80"/>
  <c r="BK79"/>
  <c r="J79"/>
  <c r="BK78"/>
  <c r="J78"/>
  <c r="J56"/>
  <c r="J27"/>
  <c i="1" r="AG56"/>
  <c i="6" r="J81"/>
  <c r="BE81"/>
  <c r="J30"/>
  <c i="1" r="AV56"/>
  <c i="6" r="F30"/>
  <c i="1" r="AZ56"/>
  <c i="6" r="J58"/>
  <c r="J57"/>
  <c r="J74"/>
  <c r="F74"/>
  <c r="F72"/>
  <c r="E70"/>
  <c r="J51"/>
  <c r="F51"/>
  <c r="F49"/>
  <c r="E47"/>
  <c r="J36"/>
  <c r="J18"/>
  <c r="E18"/>
  <c r="F75"/>
  <c r="F52"/>
  <c r="J17"/>
  <c r="J12"/>
  <c r="J72"/>
  <c r="J49"/>
  <c r="E7"/>
  <c r="E68"/>
  <c r="E45"/>
  <c i="1" r="AY55"/>
  <c r="AX55"/>
  <c i="5" r="BI205"/>
  <c r="BH205"/>
  <c r="BG205"/>
  <c r="BF205"/>
  <c r="T205"/>
  <c r="T204"/>
  <c r="R205"/>
  <c r="R204"/>
  <c r="P205"/>
  <c r="P204"/>
  <c r="BK205"/>
  <c r="BK204"/>
  <c r="J204"/>
  <c r="J205"/>
  <c r="BE205"/>
  <c r="J61"/>
  <c r="BI202"/>
  <c r="BH202"/>
  <c r="BG202"/>
  <c r="BF202"/>
  <c r="T202"/>
  <c r="R202"/>
  <c r="P202"/>
  <c r="BK202"/>
  <c r="J202"/>
  <c r="BE202"/>
  <c r="BI200"/>
  <c r="BH200"/>
  <c r="BG200"/>
  <c r="BF200"/>
  <c r="T200"/>
  <c r="R200"/>
  <c r="P200"/>
  <c r="BK200"/>
  <c r="J200"/>
  <c r="BE200"/>
  <c r="BI198"/>
  <c r="BH198"/>
  <c r="BG198"/>
  <c r="BF198"/>
  <c r="T198"/>
  <c r="R198"/>
  <c r="P198"/>
  <c r="BK198"/>
  <c r="J198"/>
  <c r="BE198"/>
  <c r="BI196"/>
  <c r="BH196"/>
  <c r="BG196"/>
  <c r="BF196"/>
  <c r="T196"/>
  <c r="R196"/>
  <c r="P196"/>
  <c r="BK196"/>
  <c r="J196"/>
  <c r="BE196"/>
  <c r="BI194"/>
  <c r="BH194"/>
  <c r="BG194"/>
  <c r="BF194"/>
  <c r="T194"/>
  <c r="R194"/>
  <c r="P194"/>
  <c r="BK194"/>
  <c r="J194"/>
  <c r="BE194"/>
  <c r="BI192"/>
  <c r="BH192"/>
  <c r="BG192"/>
  <c r="BF192"/>
  <c r="T192"/>
  <c r="R192"/>
  <c r="P192"/>
  <c r="BK192"/>
  <c r="J192"/>
  <c r="BE192"/>
  <c r="BI190"/>
  <c r="BH190"/>
  <c r="BG190"/>
  <c r="BF190"/>
  <c r="T190"/>
  <c r="T189"/>
  <c r="R190"/>
  <c r="R189"/>
  <c r="P190"/>
  <c r="P189"/>
  <c r="BK190"/>
  <c r="BK189"/>
  <c r="J189"/>
  <c r="J190"/>
  <c r="BE190"/>
  <c r="J60"/>
  <c r="BI186"/>
  <c r="BH186"/>
  <c r="BG186"/>
  <c r="BF186"/>
  <c r="T186"/>
  <c r="R186"/>
  <c r="P186"/>
  <c r="BK186"/>
  <c r="J186"/>
  <c r="BE186"/>
  <c r="BI183"/>
  <c r="BH183"/>
  <c r="BG183"/>
  <c r="BF183"/>
  <c r="T183"/>
  <c r="R183"/>
  <c r="P183"/>
  <c r="BK183"/>
  <c r="J183"/>
  <c r="BE183"/>
  <c r="BI179"/>
  <c r="BH179"/>
  <c r="BG179"/>
  <c r="BF179"/>
  <c r="T179"/>
  <c r="T178"/>
  <c r="R179"/>
  <c r="R178"/>
  <c r="P179"/>
  <c r="P178"/>
  <c r="BK179"/>
  <c r="BK178"/>
  <c r="J178"/>
  <c r="J179"/>
  <c r="BE179"/>
  <c r="J59"/>
  <c r="BI175"/>
  <c r="BH175"/>
  <c r="BG175"/>
  <c r="BF175"/>
  <c r="T175"/>
  <c r="R175"/>
  <c r="P175"/>
  <c r="BK175"/>
  <c r="J175"/>
  <c r="BE175"/>
  <c r="BI173"/>
  <c r="BH173"/>
  <c r="BG173"/>
  <c r="BF173"/>
  <c r="T173"/>
  <c r="R173"/>
  <c r="P173"/>
  <c r="BK173"/>
  <c r="J173"/>
  <c r="BE173"/>
  <c r="BI170"/>
  <c r="BH170"/>
  <c r="BG170"/>
  <c r="BF170"/>
  <c r="T170"/>
  <c r="R170"/>
  <c r="P170"/>
  <c r="BK170"/>
  <c r="J170"/>
  <c r="BE170"/>
  <c r="BI167"/>
  <c r="BH167"/>
  <c r="BG167"/>
  <c r="BF167"/>
  <c r="T167"/>
  <c r="R167"/>
  <c r="P167"/>
  <c r="BK167"/>
  <c r="J167"/>
  <c r="BE167"/>
  <c r="BI162"/>
  <c r="BH162"/>
  <c r="BG162"/>
  <c r="BF162"/>
  <c r="T162"/>
  <c r="R162"/>
  <c r="P162"/>
  <c r="BK162"/>
  <c r="J162"/>
  <c r="BE162"/>
  <c r="BI155"/>
  <c r="BH155"/>
  <c r="BG155"/>
  <c r="BF155"/>
  <c r="T155"/>
  <c r="R155"/>
  <c r="P155"/>
  <c r="BK155"/>
  <c r="J155"/>
  <c r="BE155"/>
  <c r="BI148"/>
  <c r="BH148"/>
  <c r="BG148"/>
  <c r="BF148"/>
  <c r="T148"/>
  <c r="R148"/>
  <c r="P148"/>
  <c r="BK148"/>
  <c r="J148"/>
  <c r="BE148"/>
  <c r="BI144"/>
  <c r="BH144"/>
  <c r="BG144"/>
  <c r="BF144"/>
  <c r="T144"/>
  <c r="R144"/>
  <c r="P144"/>
  <c r="BK144"/>
  <c r="J144"/>
  <c r="BE144"/>
  <c r="BI140"/>
  <c r="BH140"/>
  <c r="BG140"/>
  <c r="BF140"/>
  <c r="T140"/>
  <c r="R140"/>
  <c r="P140"/>
  <c r="BK140"/>
  <c r="J140"/>
  <c r="BE140"/>
  <c r="BI137"/>
  <c r="BH137"/>
  <c r="BG137"/>
  <c r="BF137"/>
  <c r="T137"/>
  <c r="R137"/>
  <c r="P137"/>
  <c r="BK137"/>
  <c r="J137"/>
  <c r="BE137"/>
  <c r="BI129"/>
  <c r="BH129"/>
  <c r="BG129"/>
  <c r="BF129"/>
  <c r="T129"/>
  <c r="R129"/>
  <c r="P129"/>
  <c r="BK129"/>
  <c r="J129"/>
  <c r="BE129"/>
  <c r="BI126"/>
  <c r="BH126"/>
  <c r="BG126"/>
  <c r="BF126"/>
  <c r="T126"/>
  <c r="R126"/>
  <c r="P126"/>
  <c r="BK126"/>
  <c r="J126"/>
  <c r="BE126"/>
  <c r="BI122"/>
  <c r="BH122"/>
  <c r="BG122"/>
  <c r="BF122"/>
  <c r="T122"/>
  <c r="R122"/>
  <c r="P122"/>
  <c r="BK122"/>
  <c r="J122"/>
  <c r="BE122"/>
  <c r="BI119"/>
  <c r="BH119"/>
  <c r="BG119"/>
  <c r="BF119"/>
  <c r="T119"/>
  <c r="R119"/>
  <c r="P119"/>
  <c r="BK119"/>
  <c r="J119"/>
  <c r="BE119"/>
  <c r="BI117"/>
  <c r="BH117"/>
  <c r="BG117"/>
  <c r="BF117"/>
  <c r="T117"/>
  <c r="R117"/>
  <c r="P117"/>
  <c r="BK117"/>
  <c r="J117"/>
  <c r="BE117"/>
  <c r="BI114"/>
  <c r="BH114"/>
  <c r="BG114"/>
  <c r="BF114"/>
  <c r="T114"/>
  <c r="R114"/>
  <c r="P114"/>
  <c r="BK114"/>
  <c r="J114"/>
  <c r="BE114"/>
  <c r="BI111"/>
  <c r="BH111"/>
  <c r="BG111"/>
  <c r="BF111"/>
  <c r="T111"/>
  <c r="R111"/>
  <c r="P111"/>
  <c r="BK111"/>
  <c r="J111"/>
  <c r="BE111"/>
  <c r="BI107"/>
  <c r="BH107"/>
  <c r="BG107"/>
  <c r="BF107"/>
  <c r="T107"/>
  <c r="R107"/>
  <c r="P107"/>
  <c r="BK107"/>
  <c r="J107"/>
  <c r="BE107"/>
  <c r="BI104"/>
  <c r="BH104"/>
  <c r="BG104"/>
  <c r="BF104"/>
  <c r="T104"/>
  <c r="R104"/>
  <c r="P104"/>
  <c r="BK104"/>
  <c r="J104"/>
  <c r="BE104"/>
  <c r="BI95"/>
  <c r="BH95"/>
  <c r="BG95"/>
  <c r="BF95"/>
  <c r="T95"/>
  <c r="R95"/>
  <c r="P95"/>
  <c r="BK95"/>
  <c r="J95"/>
  <c r="BE95"/>
  <c r="BI92"/>
  <c r="BH92"/>
  <c r="BG92"/>
  <c r="BF92"/>
  <c r="T92"/>
  <c r="R92"/>
  <c r="P92"/>
  <c r="BK92"/>
  <c r="J92"/>
  <c r="BE92"/>
  <c r="BI88"/>
  <c r="BH88"/>
  <c r="BG88"/>
  <c r="BF88"/>
  <c r="T88"/>
  <c r="R88"/>
  <c r="P88"/>
  <c r="BK88"/>
  <c r="J88"/>
  <c r="BE88"/>
  <c r="BI84"/>
  <c r="F34"/>
  <c i="1" r="BD55"/>
  <c i="5" r="BH84"/>
  <c r="F33"/>
  <c i="1" r="BC55"/>
  <c i="5" r="BG84"/>
  <c r="F32"/>
  <c i="1" r="BB55"/>
  <c i="5" r="BF84"/>
  <c r="J31"/>
  <c i="1" r="AW55"/>
  <c i="5" r="F31"/>
  <c i="1" r="BA55"/>
  <c i="5" r="T84"/>
  <c r="T83"/>
  <c r="T82"/>
  <c r="T81"/>
  <c r="R84"/>
  <c r="R83"/>
  <c r="R82"/>
  <c r="R81"/>
  <c r="P84"/>
  <c r="P83"/>
  <c r="P82"/>
  <c r="P81"/>
  <c i="1" r="AU55"/>
  <c i="5" r="BK84"/>
  <c r="BK83"/>
  <c r="J83"/>
  <c r="BK82"/>
  <c r="J82"/>
  <c r="BK81"/>
  <c r="J81"/>
  <c r="J56"/>
  <c r="J27"/>
  <c i="1" r="AG55"/>
  <c i="5" r="J84"/>
  <c r="BE84"/>
  <c r="J30"/>
  <c i="1" r="AV55"/>
  <c i="5" r="F30"/>
  <c i="1" r="AZ55"/>
  <c i="5" r="J58"/>
  <c r="J57"/>
  <c r="J77"/>
  <c r="F77"/>
  <c r="F75"/>
  <c r="E73"/>
  <c r="J51"/>
  <c r="F51"/>
  <c r="F49"/>
  <c r="E47"/>
  <c r="J36"/>
  <c r="J18"/>
  <c r="E18"/>
  <c r="F78"/>
  <c r="F52"/>
  <c r="J17"/>
  <c r="J12"/>
  <c r="J75"/>
  <c r="J49"/>
  <c r="E7"/>
  <c r="E71"/>
  <c r="E45"/>
  <c i="1" r="AY54"/>
  <c r="AX54"/>
  <c i="4" r="BI327"/>
  <c r="BH327"/>
  <c r="BG327"/>
  <c r="BF327"/>
  <c r="T327"/>
  <c r="R327"/>
  <c r="P327"/>
  <c r="BK327"/>
  <c r="J327"/>
  <c r="BE327"/>
  <c r="BI324"/>
  <c r="BH324"/>
  <c r="BG324"/>
  <c r="BF324"/>
  <c r="T324"/>
  <c r="R324"/>
  <c r="P324"/>
  <c r="BK324"/>
  <c r="J324"/>
  <c r="BE324"/>
  <c r="BI321"/>
  <c r="BH321"/>
  <c r="BG321"/>
  <c r="BF321"/>
  <c r="T321"/>
  <c r="R321"/>
  <c r="P321"/>
  <c r="BK321"/>
  <c r="J321"/>
  <c r="BE321"/>
  <c r="BI318"/>
  <c r="BH318"/>
  <c r="BG318"/>
  <c r="BF318"/>
  <c r="T318"/>
  <c r="R318"/>
  <c r="P318"/>
  <c r="BK318"/>
  <c r="J318"/>
  <c r="BE318"/>
  <c r="BI315"/>
  <c r="BH315"/>
  <c r="BG315"/>
  <c r="BF315"/>
  <c r="T315"/>
  <c r="R315"/>
  <c r="P315"/>
  <c r="BK315"/>
  <c r="J315"/>
  <c r="BE315"/>
  <c r="BI312"/>
  <c r="BH312"/>
  <c r="BG312"/>
  <c r="BF312"/>
  <c r="T312"/>
  <c r="R312"/>
  <c r="P312"/>
  <c r="BK312"/>
  <c r="J312"/>
  <c r="BE312"/>
  <c r="BI309"/>
  <c r="BH309"/>
  <c r="BG309"/>
  <c r="BF309"/>
  <c r="T309"/>
  <c r="T308"/>
  <c r="R309"/>
  <c r="R308"/>
  <c r="P309"/>
  <c r="P308"/>
  <c r="BK309"/>
  <c r="BK308"/>
  <c r="J308"/>
  <c r="J309"/>
  <c r="BE309"/>
  <c r="J62"/>
  <c r="BI306"/>
  <c r="BH306"/>
  <c r="BG306"/>
  <c r="BF306"/>
  <c r="T306"/>
  <c r="T305"/>
  <c r="R306"/>
  <c r="R305"/>
  <c r="P306"/>
  <c r="P305"/>
  <c r="BK306"/>
  <c r="BK305"/>
  <c r="J305"/>
  <c r="J306"/>
  <c r="BE306"/>
  <c r="J61"/>
  <c r="BI301"/>
  <c r="BH301"/>
  <c r="BG301"/>
  <c r="BF301"/>
  <c r="T301"/>
  <c r="R301"/>
  <c r="P301"/>
  <c r="BK301"/>
  <c r="J301"/>
  <c r="BE301"/>
  <c r="BI299"/>
  <c r="BH299"/>
  <c r="BG299"/>
  <c r="BF299"/>
  <c r="T299"/>
  <c r="R299"/>
  <c r="P299"/>
  <c r="BK299"/>
  <c r="J299"/>
  <c r="BE299"/>
  <c r="BI296"/>
  <c r="BH296"/>
  <c r="BG296"/>
  <c r="BF296"/>
  <c r="T296"/>
  <c r="R296"/>
  <c r="P296"/>
  <c r="BK296"/>
  <c r="J296"/>
  <c r="BE296"/>
  <c r="BI292"/>
  <c r="BH292"/>
  <c r="BG292"/>
  <c r="BF292"/>
  <c r="T292"/>
  <c r="R292"/>
  <c r="P292"/>
  <c r="BK292"/>
  <c r="J292"/>
  <c r="BE292"/>
  <c r="BI288"/>
  <c r="BH288"/>
  <c r="BG288"/>
  <c r="BF288"/>
  <c r="T288"/>
  <c r="R288"/>
  <c r="P288"/>
  <c r="BK288"/>
  <c r="J288"/>
  <c r="BE288"/>
  <c r="BI286"/>
  <c r="BH286"/>
  <c r="BG286"/>
  <c r="BF286"/>
  <c r="T286"/>
  <c r="R286"/>
  <c r="P286"/>
  <c r="BK286"/>
  <c r="J286"/>
  <c r="BE286"/>
  <c r="BI282"/>
  <c r="BH282"/>
  <c r="BG282"/>
  <c r="BF282"/>
  <c r="T282"/>
  <c r="R282"/>
  <c r="P282"/>
  <c r="BK282"/>
  <c r="J282"/>
  <c r="BE282"/>
  <c r="BI280"/>
  <c r="BH280"/>
  <c r="BG280"/>
  <c r="BF280"/>
  <c r="T280"/>
  <c r="R280"/>
  <c r="P280"/>
  <c r="BK280"/>
  <c r="J280"/>
  <c r="BE280"/>
  <c r="BI276"/>
  <c r="BH276"/>
  <c r="BG276"/>
  <c r="BF276"/>
  <c r="T276"/>
  <c r="R276"/>
  <c r="P276"/>
  <c r="BK276"/>
  <c r="J276"/>
  <c r="BE276"/>
  <c r="BI272"/>
  <c r="BH272"/>
  <c r="BG272"/>
  <c r="BF272"/>
  <c r="T272"/>
  <c r="R272"/>
  <c r="P272"/>
  <c r="BK272"/>
  <c r="J272"/>
  <c r="BE272"/>
  <c r="BI270"/>
  <c r="BH270"/>
  <c r="BG270"/>
  <c r="BF270"/>
  <c r="T270"/>
  <c r="R270"/>
  <c r="P270"/>
  <c r="BK270"/>
  <c r="J270"/>
  <c r="BE270"/>
  <c r="BI266"/>
  <c r="BH266"/>
  <c r="BG266"/>
  <c r="BF266"/>
  <c r="T266"/>
  <c r="R266"/>
  <c r="P266"/>
  <c r="BK266"/>
  <c r="J266"/>
  <c r="BE266"/>
  <c r="BI264"/>
  <c r="BH264"/>
  <c r="BG264"/>
  <c r="BF264"/>
  <c r="T264"/>
  <c r="R264"/>
  <c r="P264"/>
  <c r="BK264"/>
  <c r="J264"/>
  <c r="BE264"/>
  <c r="BI260"/>
  <c r="BH260"/>
  <c r="BG260"/>
  <c r="BF260"/>
  <c r="T260"/>
  <c r="R260"/>
  <c r="P260"/>
  <c r="BK260"/>
  <c r="J260"/>
  <c r="BE260"/>
  <c r="BI256"/>
  <c r="BH256"/>
  <c r="BG256"/>
  <c r="BF256"/>
  <c r="T256"/>
  <c r="R256"/>
  <c r="P256"/>
  <c r="BK256"/>
  <c r="J256"/>
  <c r="BE256"/>
  <c r="BI252"/>
  <c r="BH252"/>
  <c r="BG252"/>
  <c r="BF252"/>
  <c r="T252"/>
  <c r="R252"/>
  <c r="P252"/>
  <c r="BK252"/>
  <c r="J252"/>
  <c r="BE252"/>
  <c r="BI250"/>
  <c r="BH250"/>
  <c r="BG250"/>
  <c r="BF250"/>
  <c r="T250"/>
  <c r="R250"/>
  <c r="P250"/>
  <c r="BK250"/>
  <c r="J250"/>
  <c r="BE250"/>
  <c r="BI248"/>
  <c r="BH248"/>
  <c r="BG248"/>
  <c r="BF248"/>
  <c r="T248"/>
  <c r="R248"/>
  <c r="P248"/>
  <c r="BK248"/>
  <c r="J248"/>
  <c r="BE248"/>
  <c r="BI246"/>
  <c r="BH246"/>
  <c r="BG246"/>
  <c r="BF246"/>
  <c r="T246"/>
  <c r="R246"/>
  <c r="P246"/>
  <c r="BK246"/>
  <c r="J246"/>
  <c r="BE246"/>
  <c r="BI245"/>
  <c r="BH245"/>
  <c r="BG245"/>
  <c r="BF245"/>
  <c r="T245"/>
  <c r="R245"/>
  <c r="P245"/>
  <c r="BK245"/>
  <c r="J245"/>
  <c r="BE245"/>
  <c r="BI242"/>
  <c r="BH242"/>
  <c r="BG242"/>
  <c r="BF242"/>
  <c r="T242"/>
  <c r="R242"/>
  <c r="P242"/>
  <c r="BK242"/>
  <c r="J242"/>
  <c r="BE242"/>
  <c r="BI240"/>
  <c r="BH240"/>
  <c r="BG240"/>
  <c r="BF240"/>
  <c r="T240"/>
  <c r="R240"/>
  <c r="P240"/>
  <c r="BK240"/>
  <c r="J240"/>
  <c r="BE240"/>
  <c r="BI238"/>
  <c r="BH238"/>
  <c r="BG238"/>
  <c r="BF238"/>
  <c r="T238"/>
  <c r="R238"/>
  <c r="P238"/>
  <c r="BK238"/>
  <c r="J238"/>
  <c r="BE238"/>
  <c r="BI236"/>
  <c r="BH236"/>
  <c r="BG236"/>
  <c r="BF236"/>
  <c r="T236"/>
  <c r="R236"/>
  <c r="P236"/>
  <c r="BK236"/>
  <c r="J236"/>
  <c r="BE236"/>
  <c r="BI234"/>
  <c r="BH234"/>
  <c r="BG234"/>
  <c r="BF234"/>
  <c r="T234"/>
  <c r="R234"/>
  <c r="P234"/>
  <c r="BK234"/>
  <c r="J234"/>
  <c r="BE234"/>
  <c r="BI232"/>
  <c r="BH232"/>
  <c r="BG232"/>
  <c r="BF232"/>
  <c r="T232"/>
  <c r="R232"/>
  <c r="P232"/>
  <c r="BK232"/>
  <c r="J232"/>
  <c r="BE232"/>
  <c r="BI229"/>
  <c r="BH229"/>
  <c r="BG229"/>
  <c r="BF229"/>
  <c r="T229"/>
  <c r="R229"/>
  <c r="P229"/>
  <c r="BK229"/>
  <c r="J229"/>
  <c r="BE229"/>
  <c r="BI227"/>
  <c r="BH227"/>
  <c r="BG227"/>
  <c r="BF227"/>
  <c r="T227"/>
  <c r="R227"/>
  <c r="P227"/>
  <c r="BK227"/>
  <c r="J227"/>
  <c r="BE227"/>
  <c r="BI224"/>
  <c r="BH224"/>
  <c r="BG224"/>
  <c r="BF224"/>
  <c r="T224"/>
  <c r="T223"/>
  <c r="R224"/>
  <c r="R223"/>
  <c r="P224"/>
  <c r="P223"/>
  <c r="BK224"/>
  <c r="BK223"/>
  <c r="J223"/>
  <c r="J224"/>
  <c r="BE224"/>
  <c r="J60"/>
  <c r="BI220"/>
  <c r="BH220"/>
  <c r="BG220"/>
  <c r="BF220"/>
  <c r="T220"/>
  <c r="R220"/>
  <c r="P220"/>
  <c r="BK220"/>
  <c r="J220"/>
  <c r="BE220"/>
  <c r="BI217"/>
  <c r="BH217"/>
  <c r="BG217"/>
  <c r="BF217"/>
  <c r="T217"/>
  <c r="R217"/>
  <c r="P217"/>
  <c r="BK217"/>
  <c r="J217"/>
  <c r="BE217"/>
  <c r="BI213"/>
  <c r="BH213"/>
  <c r="BG213"/>
  <c r="BF213"/>
  <c r="T213"/>
  <c r="T212"/>
  <c r="R213"/>
  <c r="R212"/>
  <c r="P213"/>
  <c r="P212"/>
  <c r="BK213"/>
  <c r="BK212"/>
  <c r="J212"/>
  <c r="J213"/>
  <c r="BE213"/>
  <c r="J59"/>
  <c r="BI209"/>
  <c r="BH209"/>
  <c r="BG209"/>
  <c r="BF209"/>
  <c r="T209"/>
  <c r="R209"/>
  <c r="P209"/>
  <c r="BK209"/>
  <c r="J209"/>
  <c r="BE209"/>
  <c r="BI207"/>
  <c r="BH207"/>
  <c r="BG207"/>
  <c r="BF207"/>
  <c r="T207"/>
  <c r="R207"/>
  <c r="P207"/>
  <c r="BK207"/>
  <c r="J207"/>
  <c r="BE207"/>
  <c r="BI204"/>
  <c r="BH204"/>
  <c r="BG204"/>
  <c r="BF204"/>
  <c r="T204"/>
  <c r="R204"/>
  <c r="P204"/>
  <c r="BK204"/>
  <c r="J204"/>
  <c r="BE204"/>
  <c r="BI201"/>
  <c r="BH201"/>
  <c r="BG201"/>
  <c r="BF201"/>
  <c r="T201"/>
  <c r="R201"/>
  <c r="P201"/>
  <c r="BK201"/>
  <c r="J201"/>
  <c r="BE201"/>
  <c r="BI194"/>
  <c r="BH194"/>
  <c r="BG194"/>
  <c r="BF194"/>
  <c r="T194"/>
  <c r="R194"/>
  <c r="P194"/>
  <c r="BK194"/>
  <c r="J194"/>
  <c r="BE194"/>
  <c r="BI187"/>
  <c r="BH187"/>
  <c r="BG187"/>
  <c r="BF187"/>
  <c r="T187"/>
  <c r="R187"/>
  <c r="P187"/>
  <c r="BK187"/>
  <c r="J187"/>
  <c r="BE187"/>
  <c r="BI180"/>
  <c r="BH180"/>
  <c r="BG180"/>
  <c r="BF180"/>
  <c r="T180"/>
  <c r="R180"/>
  <c r="P180"/>
  <c r="BK180"/>
  <c r="J180"/>
  <c r="BE180"/>
  <c r="BI176"/>
  <c r="BH176"/>
  <c r="BG176"/>
  <c r="BF176"/>
  <c r="T176"/>
  <c r="R176"/>
  <c r="P176"/>
  <c r="BK176"/>
  <c r="J176"/>
  <c r="BE176"/>
  <c r="BI172"/>
  <c r="BH172"/>
  <c r="BG172"/>
  <c r="BF172"/>
  <c r="T172"/>
  <c r="R172"/>
  <c r="P172"/>
  <c r="BK172"/>
  <c r="J172"/>
  <c r="BE172"/>
  <c r="BI169"/>
  <c r="BH169"/>
  <c r="BG169"/>
  <c r="BF169"/>
  <c r="T169"/>
  <c r="R169"/>
  <c r="P169"/>
  <c r="BK169"/>
  <c r="J169"/>
  <c r="BE169"/>
  <c r="BI158"/>
  <c r="BH158"/>
  <c r="BG158"/>
  <c r="BF158"/>
  <c r="T158"/>
  <c r="R158"/>
  <c r="P158"/>
  <c r="BK158"/>
  <c r="J158"/>
  <c r="BE158"/>
  <c r="BI155"/>
  <c r="BH155"/>
  <c r="BG155"/>
  <c r="BF155"/>
  <c r="T155"/>
  <c r="R155"/>
  <c r="P155"/>
  <c r="BK155"/>
  <c r="J155"/>
  <c r="BE155"/>
  <c r="BI151"/>
  <c r="BH151"/>
  <c r="BG151"/>
  <c r="BF151"/>
  <c r="T151"/>
  <c r="R151"/>
  <c r="P151"/>
  <c r="BK151"/>
  <c r="J151"/>
  <c r="BE151"/>
  <c r="BI149"/>
  <c r="BH149"/>
  <c r="BG149"/>
  <c r="BF149"/>
  <c r="T149"/>
  <c r="R149"/>
  <c r="P149"/>
  <c r="BK149"/>
  <c r="J149"/>
  <c r="BE149"/>
  <c r="BI146"/>
  <c r="BH146"/>
  <c r="BG146"/>
  <c r="BF146"/>
  <c r="T146"/>
  <c r="R146"/>
  <c r="P146"/>
  <c r="BK146"/>
  <c r="J146"/>
  <c r="BE146"/>
  <c r="BI144"/>
  <c r="BH144"/>
  <c r="BG144"/>
  <c r="BF144"/>
  <c r="T144"/>
  <c r="R144"/>
  <c r="P144"/>
  <c r="BK144"/>
  <c r="J144"/>
  <c r="BE144"/>
  <c r="BI137"/>
  <c r="BH137"/>
  <c r="BG137"/>
  <c r="BF137"/>
  <c r="T137"/>
  <c r="R137"/>
  <c r="P137"/>
  <c r="BK137"/>
  <c r="J137"/>
  <c r="BE137"/>
  <c r="BI135"/>
  <c r="BH135"/>
  <c r="BG135"/>
  <c r="BF135"/>
  <c r="T135"/>
  <c r="R135"/>
  <c r="P135"/>
  <c r="BK135"/>
  <c r="J135"/>
  <c r="BE135"/>
  <c r="BI130"/>
  <c r="BH130"/>
  <c r="BG130"/>
  <c r="BF130"/>
  <c r="T130"/>
  <c r="R130"/>
  <c r="P130"/>
  <c r="BK130"/>
  <c r="J130"/>
  <c r="BE130"/>
  <c r="BI127"/>
  <c r="BH127"/>
  <c r="BG127"/>
  <c r="BF127"/>
  <c r="T127"/>
  <c r="R127"/>
  <c r="P127"/>
  <c r="BK127"/>
  <c r="J127"/>
  <c r="BE127"/>
  <c r="BI123"/>
  <c r="BH123"/>
  <c r="BG123"/>
  <c r="BF123"/>
  <c r="T123"/>
  <c r="R123"/>
  <c r="P123"/>
  <c r="BK123"/>
  <c r="J123"/>
  <c r="BE123"/>
  <c r="BI120"/>
  <c r="BH120"/>
  <c r="BG120"/>
  <c r="BF120"/>
  <c r="T120"/>
  <c r="R120"/>
  <c r="P120"/>
  <c r="BK120"/>
  <c r="J120"/>
  <c r="BE120"/>
  <c r="BI105"/>
  <c r="BH105"/>
  <c r="BG105"/>
  <c r="BF105"/>
  <c r="T105"/>
  <c r="R105"/>
  <c r="P105"/>
  <c r="BK105"/>
  <c r="J105"/>
  <c r="BE105"/>
  <c r="BI102"/>
  <c r="BH102"/>
  <c r="BG102"/>
  <c r="BF102"/>
  <c r="T102"/>
  <c r="R102"/>
  <c r="P102"/>
  <c r="BK102"/>
  <c r="J102"/>
  <c r="BE102"/>
  <c r="BI97"/>
  <c r="BH97"/>
  <c r="BG97"/>
  <c r="BF97"/>
  <c r="T97"/>
  <c r="R97"/>
  <c r="P97"/>
  <c r="BK97"/>
  <c r="J97"/>
  <c r="BE97"/>
  <c r="BI95"/>
  <c r="BH95"/>
  <c r="BG95"/>
  <c r="BF95"/>
  <c r="T95"/>
  <c r="R95"/>
  <c r="P95"/>
  <c r="BK95"/>
  <c r="J95"/>
  <c r="BE95"/>
  <c r="BI93"/>
  <c r="BH93"/>
  <c r="BG93"/>
  <c r="BF93"/>
  <c r="T93"/>
  <c r="R93"/>
  <c r="P93"/>
  <c r="BK93"/>
  <c r="J93"/>
  <c r="BE93"/>
  <c r="BI89"/>
  <c r="BH89"/>
  <c r="BG89"/>
  <c r="BF89"/>
  <c r="T89"/>
  <c r="R89"/>
  <c r="P89"/>
  <c r="BK89"/>
  <c r="J89"/>
  <c r="BE89"/>
  <c r="BI85"/>
  <c r="F34"/>
  <c i="1" r="BD54"/>
  <c i="4" r="BH85"/>
  <c r="F33"/>
  <c i="1" r="BC54"/>
  <c i="4" r="BG85"/>
  <c r="F32"/>
  <c i="1" r="BB54"/>
  <c i="4" r="BF85"/>
  <c r="J31"/>
  <c i="1" r="AW54"/>
  <c i="4" r="F31"/>
  <c i="1" r="BA54"/>
  <c i="4" r="T85"/>
  <c r="T84"/>
  <c r="T83"/>
  <c r="T82"/>
  <c r="R85"/>
  <c r="R84"/>
  <c r="R83"/>
  <c r="R82"/>
  <c r="P85"/>
  <c r="P84"/>
  <c r="P83"/>
  <c r="P82"/>
  <c i="1" r="AU54"/>
  <c i="4" r="BK85"/>
  <c r="BK84"/>
  <c r="J84"/>
  <c r="BK83"/>
  <c r="J83"/>
  <c r="BK82"/>
  <c r="J82"/>
  <c r="J56"/>
  <c r="J27"/>
  <c i="1" r="AG54"/>
  <c i="4" r="J85"/>
  <c r="BE85"/>
  <c r="J30"/>
  <c i="1" r="AV54"/>
  <c i="4" r="F30"/>
  <c i="1" r="AZ54"/>
  <c i="4" r="J58"/>
  <c r="J57"/>
  <c r="J78"/>
  <c r="F78"/>
  <c r="F76"/>
  <c r="E74"/>
  <c r="J51"/>
  <c r="F51"/>
  <c r="F49"/>
  <c r="E47"/>
  <c r="J36"/>
  <c r="J18"/>
  <c r="E18"/>
  <c r="F79"/>
  <c r="F52"/>
  <c r="J17"/>
  <c r="J12"/>
  <c r="J76"/>
  <c r="J49"/>
  <c r="E7"/>
  <c r="E72"/>
  <c r="E45"/>
  <c i="1" r="AY53"/>
  <c r="AX53"/>
  <c i="3" r="BI263"/>
  <c r="BH263"/>
  <c r="BG263"/>
  <c r="BF263"/>
  <c r="T263"/>
  <c r="T262"/>
  <c r="R263"/>
  <c r="R262"/>
  <c r="P263"/>
  <c r="P262"/>
  <c r="BK263"/>
  <c r="BK262"/>
  <c r="J262"/>
  <c r="J263"/>
  <c r="BE263"/>
  <c r="J61"/>
  <c r="BI260"/>
  <c r="BH260"/>
  <c r="BG260"/>
  <c r="BF260"/>
  <c r="T260"/>
  <c r="R260"/>
  <c r="P260"/>
  <c r="BK260"/>
  <c r="J260"/>
  <c r="BE260"/>
  <c r="BI257"/>
  <c r="BH257"/>
  <c r="BG257"/>
  <c r="BF257"/>
  <c r="T257"/>
  <c r="R257"/>
  <c r="P257"/>
  <c r="BK257"/>
  <c r="J257"/>
  <c r="BE257"/>
  <c r="BI255"/>
  <c r="BH255"/>
  <c r="BG255"/>
  <c r="BF255"/>
  <c r="T255"/>
  <c r="R255"/>
  <c r="P255"/>
  <c r="BK255"/>
  <c r="J255"/>
  <c r="BE255"/>
  <c r="BI252"/>
  <c r="BH252"/>
  <c r="BG252"/>
  <c r="BF252"/>
  <c r="T252"/>
  <c r="R252"/>
  <c r="P252"/>
  <c r="BK252"/>
  <c r="J252"/>
  <c r="BE252"/>
  <c r="BI249"/>
  <c r="BH249"/>
  <c r="BG249"/>
  <c r="BF249"/>
  <c r="T249"/>
  <c r="R249"/>
  <c r="P249"/>
  <c r="BK249"/>
  <c r="J249"/>
  <c r="BE249"/>
  <c r="BI246"/>
  <c r="BH246"/>
  <c r="BG246"/>
  <c r="BF246"/>
  <c r="T246"/>
  <c r="R246"/>
  <c r="P246"/>
  <c r="BK246"/>
  <c r="J246"/>
  <c r="BE246"/>
  <c r="BI244"/>
  <c r="BH244"/>
  <c r="BG244"/>
  <c r="BF244"/>
  <c r="T244"/>
  <c r="R244"/>
  <c r="P244"/>
  <c r="BK244"/>
  <c r="J244"/>
  <c r="BE244"/>
  <c r="BI242"/>
  <c r="BH242"/>
  <c r="BG242"/>
  <c r="BF242"/>
  <c r="T242"/>
  <c r="R242"/>
  <c r="P242"/>
  <c r="BK242"/>
  <c r="J242"/>
  <c r="BE242"/>
  <c r="BI240"/>
  <c r="BH240"/>
  <c r="BG240"/>
  <c r="BF240"/>
  <c r="T240"/>
  <c r="R240"/>
  <c r="P240"/>
  <c r="BK240"/>
  <c r="J240"/>
  <c r="BE240"/>
  <c r="BI238"/>
  <c r="BH238"/>
  <c r="BG238"/>
  <c r="BF238"/>
  <c r="T238"/>
  <c r="R238"/>
  <c r="P238"/>
  <c r="BK238"/>
  <c r="J238"/>
  <c r="BE238"/>
  <c r="BI236"/>
  <c r="BH236"/>
  <c r="BG236"/>
  <c r="BF236"/>
  <c r="T236"/>
  <c r="R236"/>
  <c r="P236"/>
  <c r="BK236"/>
  <c r="J236"/>
  <c r="BE236"/>
  <c r="BI233"/>
  <c r="BH233"/>
  <c r="BG233"/>
  <c r="BF233"/>
  <c r="T233"/>
  <c r="R233"/>
  <c r="P233"/>
  <c r="BK233"/>
  <c r="J233"/>
  <c r="BE233"/>
  <c r="BI231"/>
  <c r="BH231"/>
  <c r="BG231"/>
  <c r="BF231"/>
  <c r="T231"/>
  <c r="R231"/>
  <c r="P231"/>
  <c r="BK231"/>
  <c r="J231"/>
  <c r="BE231"/>
  <c r="BI228"/>
  <c r="BH228"/>
  <c r="BG228"/>
  <c r="BF228"/>
  <c r="T228"/>
  <c r="R228"/>
  <c r="P228"/>
  <c r="BK228"/>
  <c r="J228"/>
  <c r="BE228"/>
  <c r="BI225"/>
  <c r="BH225"/>
  <c r="BG225"/>
  <c r="BF225"/>
  <c r="T225"/>
  <c r="R225"/>
  <c r="P225"/>
  <c r="BK225"/>
  <c r="J225"/>
  <c r="BE225"/>
  <c r="BI222"/>
  <c r="BH222"/>
  <c r="BG222"/>
  <c r="BF222"/>
  <c r="T222"/>
  <c r="R222"/>
  <c r="P222"/>
  <c r="BK222"/>
  <c r="J222"/>
  <c r="BE222"/>
  <c r="BI220"/>
  <c r="BH220"/>
  <c r="BG220"/>
  <c r="BF220"/>
  <c r="T220"/>
  <c r="R220"/>
  <c r="P220"/>
  <c r="BK220"/>
  <c r="J220"/>
  <c r="BE220"/>
  <c r="BI218"/>
  <c r="BH218"/>
  <c r="BG218"/>
  <c r="BF218"/>
  <c r="T218"/>
  <c r="R218"/>
  <c r="P218"/>
  <c r="BK218"/>
  <c r="J218"/>
  <c r="BE218"/>
  <c r="BI215"/>
  <c r="BH215"/>
  <c r="BG215"/>
  <c r="BF215"/>
  <c r="T215"/>
  <c r="R215"/>
  <c r="P215"/>
  <c r="BK215"/>
  <c r="J215"/>
  <c r="BE215"/>
  <c r="BI212"/>
  <c r="BH212"/>
  <c r="BG212"/>
  <c r="BF212"/>
  <c r="T212"/>
  <c r="T211"/>
  <c r="R212"/>
  <c r="R211"/>
  <c r="P212"/>
  <c r="P211"/>
  <c r="BK212"/>
  <c r="BK211"/>
  <c r="J211"/>
  <c r="J212"/>
  <c r="BE212"/>
  <c r="J60"/>
  <c r="BI208"/>
  <c r="BH208"/>
  <c r="BG208"/>
  <c r="BF208"/>
  <c r="T208"/>
  <c r="R208"/>
  <c r="P208"/>
  <c r="BK208"/>
  <c r="J208"/>
  <c r="BE208"/>
  <c r="BI205"/>
  <c r="BH205"/>
  <c r="BG205"/>
  <c r="BF205"/>
  <c r="T205"/>
  <c r="R205"/>
  <c r="P205"/>
  <c r="BK205"/>
  <c r="J205"/>
  <c r="BE205"/>
  <c r="BI200"/>
  <c r="BH200"/>
  <c r="BG200"/>
  <c r="BF200"/>
  <c r="T200"/>
  <c r="R200"/>
  <c r="P200"/>
  <c r="BK200"/>
  <c r="J200"/>
  <c r="BE200"/>
  <c r="BI197"/>
  <c r="BH197"/>
  <c r="BG197"/>
  <c r="BF197"/>
  <c r="T197"/>
  <c r="R197"/>
  <c r="P197"/>
  <c r="BK197"/>
  <c r="J197"/>
  <c r="BE197"/>
  <c r="BI194"/>
  <c r="BH194"/>
  <c r="BG194"/>
  <c r="BF194"/>
  <c r="T194"/>
  <c r="R194"/>
  <c r="P194"/>
  <c r="BK194"/>
  <c r="J194"/>
  <c r="BE194"/>
  <c r="BI191"/>
  <c r="BH191"/>
  <c r="BG191"/>
  <c r="BF191"/>
  <c r="T191"/>
  <c r="R191"/>
  <c r="P191"/>
  <c r="BK191"/>
  <c r="J191"/>
  <c r="BE191"/>
  <c r="BI187"/>
  <c r="BH187"/>
  <c r="BG187"/>
  <c r="BF187"/>
  <c r="T187"/>
  <c r="T186"/>
  <c r="R187"/>
  <c r="R186"/>
  <c r="P187"/>
  <c r="P186"/>
  <c r="BK187"/>
  <c r="BK186"/>
  <c r="J186"/>
  <c r="J187"/>
  <c r="BE187"/>
  <c r="J59"/>
  <c r="BI183"/>
  <c r="BH183"/>
  <c r="BG183"/>
  <c r="BF183"/>
  <c r="T183"/>
  <c r="R183"/>
  <c r="P183"/>
  <c r="BK183"/>
  <c r="J183"/>
  <c r="BE183"/>
  <c r="BI181"/>
  <c r="BH181"/>
  <c r="BG181"/>
  <c r="BF181"/>
  <c r="T181"/>
  <c r="R181"/>
  <c r="P181"/>
  <c r="BK181"/>
  <c r="J181"/>
  <c r="BE181"/>
  <c r="BI176"/>
  <c r="BH176"/>
  <c r="BG176"/>
  <c r="BF176"/>
  <c r="T176"/>
  <c r="R176"/>
  <c r="P176"/>
  <c r="BK176"/>
  <c r="J176"/>
  <c r="BE176"/>
  <c r="BI173"/>
  <c r="BH173"/>
  <c r="BG173"/>
  <c r="BF173"/>
  <c r="T173"/>
  <c r="R173"/>
  <c r="P173"/>
  <c r="BK173"/>
  <c r="J173"/>
  <c r="BE173"/>
  <c r="BI169"/>
  <c r="BH169"/>
  <c r="BG169"/>
  <c r="BF169"/>
  <c r="T169"/>
  <c r="R169"/>
  <c r="P169"/>
  <c r="BK169"/>
  <c r="J169"/>
  <c r="BE169"/>
  <c r="BI162"/>
  <c r="BH162"/>
  <c r="BG162"/>
  <c r="BF162"/>
  <c r="T162"/>
  <c r="R162"/>
  <c r="P162"/>
  <c r="BK162"/>
  <c r="J162"/>
  <c r="BE162"/>
  <c r="BI155"/>
  <c r="BH155"/>
  <c r="BG155"/>
  <c r="BF155"/>
  <c r="T155"/>
  <c r="R155"/>
  <c r="P155"/>
  <c r="BK155"/>
  <c r="J155"/>
  <c r="BE155"/>
  <c r="BI151"/>
  <c r="BH151"/>
  <c r="BG151"/>
  <c r="BF151"/>
  <c r="T151"/>
  <c r="R151"/>
  <c r="P151"/>
  <c r="BK151"/>
  <c r="J151"/>
  <c r="BE151"/>
  <c r="BI147"/>
  <c r="BH147"/>
  <c r="BG147"/>
  <c r="BF147"/>
  <c r="T147"/>
  <c r="R147"/>
  <c r="P147"/>
  <c r="BK147"/>
  <c r="J147"/>
  <c r="BE147"/>
  <c r="BI144"/>
  <c r="BH144"/>
  <c r="BG144"/>
  <c r="BF144"/>
  <c r="T144"/>
  <c r="R144"/>
  <c r="P144"/>
  <c r="BK144"/>
  <c r="J144"/>
  <c r="BE144"/>
  <c r="BI135"/>
  <c r="BH135"/>
  <c r="BG135"/>
  <c r="BF135"/>
  <c r="T135"/>
  <c r="R135"/>
  <c r="P135"/>
  <c r="BK135"/>
  <c r="J135"/>
  <c r="BE135"/>
  <c r="BI132"/>
  <c r="BH132"/>
  <c r="BG132"/>
  <c r="BF132"/>
  <c r="T132"/>
  <c r="R132"/>
  <c r="P132"/>
  <c r="BK132"/>
  <c r="J132"/>
  <c r="BE132"/>
  <c r="BI128"/>
  <c r="BH128"/>
  <c r="BG128"/>
  <c r="BF128"/>
  <c r="T128"/>
  <c r="R128"/>
  <c r="P128"/>
  <c r="BK128"/>
  <c r="J128"/>
  <c r="BE128"/>
  <c r="BI125"/>
  <c r="BH125"/>
  <c r="BG125"/>
  <c r="BF125"/>
  <c r="T125"/>
  <c r="R125"/>
  <c r="P125"/>
  <c r="BK125"/>
  <c r="J125"/>
  <c r="BE125"/>
  <c r="BI123"/>
  <c r="BH123"/>
  <c r="BG123"/>
  <c r="BF123"/>
  <c r="T123"/>
  <c r="R123"/>
  <c r="P123"/>
  <c r="BK123"/>
  <c r="J123"/>
  <c r="BE123"/>
  <c r="BI118"/>
  <c r="BH118"/>
  <c r="BG118"/>
  <c r="BF118"/>
  <c r="T118"/>
  <c r="R118"/>
  <c r="P118"/>
  <c r="BK118"/>
  <c r="J118"/>
  <c r="BE118"/>
  <c r="BI115"/>
  <c r="BH115"/>
  <c r="BG115"/>
  <c r="BF115"/>
  <c r="T115"/>
  <c r="R115"/>
  <c r="P115"/>
  <c r="BK115"/>
  <c r="J115"/>
  <c r="BE115"/>
  <c r="BI111"/>
  <c r="BH111"/>
  <c r="BG111"/>
  <c r="BF111"/>
  <c r="T111"/>
  <c r="R111"/>
  <c r="P111"/>
  <c r="BK111"/>
  <c r="J111"/>
  <c r="BE111"/>
  <c r="BI108"/>
  <c r="BH108"/>
  <c r="BG108"/>
  <c r="BF108"/>
  <c r="T108"/>
  <c r="R108"/>
  <c r="P108"/>
  <c r="BK108"/>
  <c r="J108"/>
  <c r="BE108"/>
  <c r="BI97"/>
  <c r="BH97"/>
  <c r="BG97"/>
  <c r="BF97"/>
  <c r="T97"/>
  <c r="R97"/>
  <c r="P97"/>
  <c r="BK97"/>
  <c r="J97"/>
  <c r="BE97"/>
  <c r="BI92"/>
  <c r="BH92"/>
  <c r="BG92"/>
  <c r="BF92"/>
  <c r="T92"/>
  <c r="R92"/>
  <c r="P92"/>
  <c r="BK92"/>
  <c r="J92"/>
  <c r="BE92"/>
  <c r="BI88"/>
  <c r="BH88"/>
  <c r="BG88"/>
  <c r="BF88"/>
  <c r="T88"/>
  <c r="R88"/>
  <c r="P88"/>
  <c r="BK88"/>
  <c r="J88"/>
  <c r="BE88"/>
  <c r="BI84"/>
  <c r="F34"/>
  <c i="1" r="BD53"/>
  <c i="3" r="BH84"/>
  <c r="F33"/>
  <c i="1" r="BC53"/>
  <c i="3" r="BG84"/>
  <c r="F32"/>
  <c i="1" r="BB53"/>
  <c i="3" r="BF84"/>
  <c r="J31"/>
  <c i="1" r="AW53"/>
  <c i="3" r="F31"/>
  <c i="1" r="BA53"/>
  <c i="3" r="T84"/>
  <c r="T83"/>
  <c r="T82"/>
  <c r="T81"/>
  <c r="R84"/>
  <c r="R83"/>
  <c r="R82"/>
  <c r="R81"/>
  <c r="P84"/>
  <c r="P83"/>
  <c r="P82"/>
  <c r="P81"/>
  <c i="1" r="AU53"/>
  <c i="3" r="BK84"/>
  <c r="BK83"/>
  <c r="J83"/>
  <c r="BK82"/>
  <c r="J82"/>
  <c r="BK81"/>
  <c r="J81"/>
  <c r="J56"/>
  <c r="J27"/>
  <c i="1" r="AG53"/>
  <c i="3" r="J84"/>
  <c r="BE84"/>
  <c r="J30"/>
  <c i="1" r="AV53"/>
  <c i="3" r="F30"/>
  <c i="1" r="AZ53"/>
  <c i="3" r="J58"/>
  <c r="J57"/>
  <c r="J77"/>
  <c r="F77"/>
  <c r="F75"/>
  <c r="E73"/>
  <c r="J51"/>
  <c r="F51"/>
  <c r="F49"/>
  <c r="E47"/>
  <c r="J36"/>
  <c r="J18"/>
  <c r="E18"/>
  <c r="F78"/>
  <c r="F52"/>
  <c r="J17"/>
  <c r="J12"/>
  <c r="J75"/>
  <c r="J49"/>
  <c r="E7"/>
  <c r="E71"/>
  <c r="E45"/>
  <c i="1" r="AY52"/>
  <c r="AX52"/>
  <c i="2" r="BI401"/>
  <c r="BH401"/>
  <c r="BG401"/>
  <c r="BF401"/>
  <c r="T401"/>
  <c r="R401"/>
  <c r="P401"/>
  <c r="BK401"/>
  <c r="J401"/>
  <c r="BE401"/>
  <c r="BI398"/>
  <c r="BH398"/>
  <c r="BG398"/>
  <c r="BF398"/>
  <c r="T398"/>
  <c r="R398"/>
  <c r="P398"/>
  <c r="BK398"/>
  <c r="J398"/>
  <c r="BE398"/>
  <c r="BI395"/>
  <c r="BH395"/>
  <c r="BG395"/>
  <c r="BF395"/>
  <c r="T395"/>
  <c r="R395"/>
  <c r="P395"/>
  <c r="BK395"/>
  <c r="J395"/>
  <c r="BE395"/>
  <c r="BI392"/>
  <c r="BH392"/>
  <c r="BG392"/>
  <c r="BF392"/>
  <c r="T392"/>
  <c r="R392"/>
  <c r="P392"/>
  <c r="BK392"/>
  <c r="J392"/>
  <c r="BE392"/>
  <c r="BI389"/>
  <c r="BH389"/>
  <c r="BG389"/>
  <c r="BF389"/>
  <c r="T389"/>
  <c r="R389"/>
  <c r="P389"/>
  <c r="BK389"/>
  <c r="J389"/>
  <c r="BE389"/>
  <c r="BI386"/>
  <c r="BH386"/>
  <c r="BG386"/>
  <c r="BF386"/>
  <c r="T386"/>
  <c r="R386"/>
  <c r="P386"/>
  <c r="BK386"/>
  <c r="J386"/>
  <c r="BE386"/>
  <c r="BI383"/>
  <c r="BH383"/>
  <c r="BG383"/>
  <c r="BF383"/>
  <c r="T383"/>
  <c r="R383"/>
  <c r="P383"/>
  <c r="BK383"/>
  <c r="J383"/>
  <c r="BE383"/>
  <c r="BI380"/>
  <c r="BH380"/>
  <c r="BG380"/>
  <c r="BF380"/>
  <c r="T380"/>
  <c r="R380"/>
  <c r="P380"/>
  <c r="BK380"/>
  <c r="J380"/>
  <c r="BE380"/>
  <c r="BI377"/>
  <c r="BH377"/>
  <c r="BG377"/>
  <c r="BF377"/>
  <c r="T377"/>
  <c r="R377"/>
  <c r="P377"/>
  <c r="BK377"/>
  <c r="J377"/>
  <c r="BE377"/>
  <c r="BI374"/>
  <c r="BH374"/>
  <c r="BG374"/>
  <c r="BF374"/>
  <c r="T374"/>
  <c r="R374"/>
  <c r="P374"/>
  <c r="BK374"/>
  <c r="J374"/>
  <c r="BE374"/>
  <c r="BI368"/>
  <c r="BH368"/>
  <c r="BG368"/>
  <c r="BF368"/>
  <c r="T368"/>
  <c r="R368"/>
  <c r="P368"/>
  <c r="BK368"/>
  <c r="J368"/>
  <c r="BE368"/>
  <c r="BI361"/>
  <c r="BH361"/>
  <c r="BG361"/>
  <c r="BF361"/>
  <c r="T361"/>
  <c r="R361"/>
  <c r="P361"/>
  <c r="BK361"/>
  <c r="J361"/>
  <c r="BE361"/>
  <c r="BI358"/>
  <c r="BH358"/>
  <c r="BG358"/>
  <c r="BF358"/>
  <c r="T358"/>
  <c r="R358"/>
  <c r="P358"/>
  <c r="BK358"/>
  <c r="J358"/>
  <c r="BE358"/>
  <c r="BI349"/>
  <c r="BH349"/>
  <c r="BG349"/>
  <c r="BF349"/>
  <c r="T349"/>
  <c r="R349"/>
  <c r="P349"/>
  <c r="BK349"/>
  <c r="J349"/>
  <c r="BE349"/>
  <c r="BI346"/>
  <c r="BH346"/>
  <c r="BG346"/>
  <c r="BF346"/>
  <c r="T346"/>
  <c r="R346"/>
  <c r="P346"/>
  <c r="BK346"/>
  <c r="J346"/>
  <c r="BE346"/>
  <c r="BI343"/>
  <c r="BH343"/>
  <c r="BG343"/>
  <c r="BF343"/>
  <c r="T343"/>
  <c r="R343"/>
  <c r="P343"/>
  <c r="BK343"/>
  <c r="J343"/>
  <c r="BE343"/>
  <c r="BI340"/>
  <c r="BH340"/>
  <c r="BG340"/>
  <c r="BF340"/>
  <c r="T340"/>
  <c r="R340"/>
  <c r="P340"/>
  <c r="BK340"/>
  <c r="J340"/>
  <c r="BE340"/>
  <c r="BI337"/>
  <c r="BH337"/>
  <c r="BG337"/>
  <c r="BF337"/>
  <c r="T337"/>
  <c r="R337"/>
  <c r="P337"/>
  <c r="BK337"/>
  <c r="J337"/>
  <c r="BE337"/>
  <c r="BI334"/>
  <c r="BH334"/>
  <c r="BG334"/>
  <c r="BF334"/>
  <c r="T334"/>
  <c r="R334"/>
  <c r="P334"/>
  <c r="BK334"/>
  <c r="J334"/>
  <c r="BE334"/>
  <c r="BI331"/>
  <c r="BH331"/>
  <c r="BG331"/>
  <c r="BF331"/>
  <c r="T331"/>
  <c r="T330"/>
  <c r="R331"/>
  <c r="R330"/>
  <c r="P331"/>
  <c r="P330"/>
  <c r="BK331"/>
  <c r="BK330"/>
  <c r="J330"/>
  <c r="J331"/>
  <c r="BE331"/>
  <c r="J62"/>
  <c r="BI328"/>
  <c r="BH328"/>
  <c r="BG328"/>
  <c r="BF328"/>
  <c r="T328"/>
  <c r="T327"/>
  <c r="R328"/>
  <c r="R327"/>
  <c r="P328"/>
  <c r="P327"/>
  <c r="BK328"/>
  <c r="BK327"/>
  <c r="J327"/>
  <c r="J328"/>
  <c r="BE328"/>
  <c r="J61"/>
  <c r="BI324"/>
  <c r="BH324"/>
  <c r="BG324"/>
  <c r="BF324"/>
  <c r="T324"/>
  <c r="R324"/>
  <c r="P324"/>
  <c r="BK324"/>
  <c r="J324"/>
  <c r="BE324"/>
  <c r="BI321"/>
  <c r="BH321"/>
  <c r="BG321"/>
  <c r="BF321"/>
  <c r="T321"/>
  <c r="R321"/>
  <c r="P321"/>
  <c r="BK321"/>
  <c r="J321"/>
  <c r="BE321"/>
  <c r="BI318"/>
  <c r="BH318"/>
  <c r="BG318"/>
  <c r="BF318"/>
  <c r="T318"/>
  <c r="R318"/>
  <c r="P318"/>
  <c r="BK318"/>
  <c r="J318"/>
  <c r="BE318"/>
  <c r="BI316"/>
  <c r="BH316"/>
  <c r="BG316"/>
  <c r="BF316"/>
  <c r="T316"/>
  <c r="R316"/>
  <c r="P316"/>
  <c r="BK316"/>
  <c r="J316"/>
  <c r="BE316"/>
  <c r="BI313"/>
  <c r="BH313"/>
  <c r="BG313"/>
  <c r="BF313"/>
  <c r="T313"/>
  <c r="R313"/>
  <c r="P313"/>
  <c r="BK313"/>
  <c r="J313"/>
  <c r="BE313"/>
  <c r="BI310"/>
  <c r="BH310"/>
  <c r="BG310"/>
  <c r="BF310"/>
  <c r="T310"/>
  <c r="R310"/>
  <c r="P310"/>
  <c r="BK310"/>
  <c r="J310"/>
  <c r="BE310"/>
  <c r="BI308"/>
  <c r="BH308"/>
  <c r="BG308"/>
  <c r="BF308"/>
  <c r="T308"/>
  <c r="R308"/>
  <c r="P308"/>
  <c r="BK308"/>
  <c r="J308"/>
  <c r="BE308"/>
  <c r="BI305"/>
  <c r="BH305"/>
  <c r="BG305"/>
  <c r="BF305"/>
  <c r="T305"/>
  <c r="R305"/>
  <c r="P305"/>
  <c r="BK305"/>
  <c r="J305"/>
  <c r="BE305"/>
  <c r="BI303"/>
  <c r="BH303"/>
  <c r="BG303"/>
  <c r="BF303"/>
  <c r="T303"/>
  <c r="R303"/>
  <c r="P303"/>
  <c r="BK303"/>
  <c r="J303"/>
  <c r="BE303"/>
  <c r="BI300"/>
  <c r="BH300"/>
  <c r="BG300"/>
  <c r="BF300"/>
  <c r="T300"/>
  <c r="R300"/>
  <c r="P300"/>
  <c r="BK300"/>
  <c r="J300"/>
  <c r="BE300"/>
  <c r="BI298"/>
  <c r="BH298"/>
  <c r="BG298"/>
  <c r="BF298"/>
  <c r="T298"/>
  <c r="R298"/>
  <c r="P298"/>
  <c r="BK298"/>
  <c r="J298"/>
  <c r="BE298"/>
  <c r="BI296"/>
  <c r="BH296"/>
  <c r="BG296"/>
  <c r="BF296"/>
  <c r="T296"/>
  <c r="R296"/>
  <c r="P296"/>
  <c r="BK296"/>
  <c r="J296"/>
  <c r="BE296"/>
  <c r="BI294"/>
  <c r="BH294"/>
  <c r="BG294"/>
  <c r="BF294"/>
  <c r="T294"/>
  <c r="R294"/>
  <c r="P294"/>
  <c r="BK294"/>
  <c r="J294"/>
  <c r="BE294"/>
  <c r="BI292"/>
  <c r="BH292"/>
  <c r="BG292"/>
  <c r="BF292"/>
  <c r="T292"/>
  <c r="R292"/>
  <c r="P292"/>
  <c r="BK292"/>
  <c r="J292"/>
  <c r="BE292"/>
  <c r="BI290"/>
  <c r="BH290"/>
  <c r="BG290"/>
  <c r="BF290"/>
  <c r="T290"/>
  <c r="R290"/>
  <c r="P290"/>
  <c r="BK290"/>
  <c r="J290"/>
  <c r="BE290"/>
  <c r="BI288"/>
  <c r="BH288"/>
  <c r="BG288"/>
  <c r="BF288"/>
  <c r="T288"/>
  <c r="R288"/>
  <c r="P288"/>
  <c r="BK288"/>
  <c r="J288"/>
  <c r="BE288"/>
  <c r="BI286"/>
  <c r="BH286"/>
  <c r="BG286"/>
  <c r="BF286"/>
  <c r="T286"/>
  <c r="R286"/>
  <c r="P286"/>
  <c r="BK286"/>
  <c r="J286"/>
  <c r="BE286"/>
  <c r="BI284"/>
  <c r="BH284"/>
  <c r="BG284"/>
  <c r="BF284"/>
  <c r="T284"/>
  <c r="R284"/>
  <c r="P284"/>
  <c r="BK284"/>
  <c r="J284"/>
  <c r="BE284"/>
  <c r="BI282"/>
  <c r="BH282"/>
  <c r="BG282"/>
  <c r="BF282"/>
  <c r="T282"/>
  <c r="R282"/>
  <c r="P282"/>
  <c r="BK282"/>
  <c r="J282"/>
  <c r="BE282"/>
  <c r="BI280"/>
  <c r="BH280"/>
  <c r="BG280"/>
  <c r="BF280"/>
  <c r="T280"/>
  <c r="R280"/>
  <c r="P280"/>
  <c r="BK280"/>
  <c r="J280"/>
  <c r="BE280"/>
  <c r="BI278"/>
  <c r="BH278"/>
  <c r="BG278"/>
  <c r="BF278"/>
  <c r="T278"/>
  <c r="R278"/>
  <c r="P278"/>
  <c r="BK278"/>
  <c r="J278"/>
  <c r="BE278"/>
  <c r="BI276"/>
  <c r="BH276"/>
  <c r="BG276"/>
  <c r="BF276"/>
  <c r="T276"/>
  <c r="R276"/>
  <c r="P276"/>
  <c r="BK276"/>
  <c r="J276"/>
  <c r="BE276"/>
  <c r="BI274"/>
  <c r="BH274"/>
  <c r="BG274"/>
  <c r="BF274"/>
  <c r="T274"/>
  <c r="R274"/>
  <c r="P274"/>
  <c r="BK274"/>
  <c r="J274"/>
  <c r="BE274"/>
  <c r="BI272"/>
  <c r="BH272"/>
  <c r="BG272"/>
  <c r="BF272"/>
  <c r="T272"/>
  <c r="R272"/>
  <c r="P272"/>
  <c r="BK272"/>
  <c r="J272"/>
  <c r="BE272"/>
  <c r="BI269"/>
  <c r="BH269"/>
  <c r="BG269"/>
  <c r="BF269"/>
  <c r="T269"/>
  <c r="R269"/>
  <c r="P269"/>
  <c r="BK269"/>
  <c r="J269"/>
  <c r="BE269"/>
  <c r="BI267"/>
  <c r="BH267"/>
  <c r="BG267"/>
  <c r="BF267"/>
  <c r="T267"/>
  <c r="R267"/>
  <c r="P267"/>
  <c r="BK267"/>
  <c r="J267"/>
  <c r="BE267"/>
  <c r="BI264"/>
  <c r="BH264"/>
  <c r="BG264"/>
  <c r="BF264"/>
  <c r="T264"/>
  <c r="R264"/>
  <c r="P264"/>
  <c r="BK264"/>
  <c r="J264"/>
  <c r="BE264"/>
  <c r="BI262"/>
  <c r="BH262"/>
  <c r="BG262"/>
  <c r="BF262"/>
  <c r="T262"/>
  <c r="R262"/>
  <c r="P262"/>
  <c r="BK262"/>
  <c r="J262"/>
  <c r="BE262"/>
  <c r="BI260"/>
  <c r="BH260"/>
  <c r="BG260"/>
  <c r="BF260"/>
  <c r="T260"/>
  <c r="R260"/>
  <c r="P260"/>
  <c r="BK260"/>
  <c r="J260"/>
  <c r="BE260"/>
  <c r="BI257"/>
  <c r="BH257"/>
  <c r="BG257"/>
  <c r="BF257"/>
  <c r="T257"/>
  <c r="R257"/>
  <c r="P257"/>
  <c r="BK257"/>
  <c r="J257"/>
  <c r="BE257"/>
  <c r="BI254"/>
  <c r="BH254"/>
  <c r="BG254"/>
  <c r="BF254"/>
  <c r="T254"/>
  <c r="R254"/>
  <c r="P254"/>
  <c r="BK254"/>
  <c r="J254"/>
  <c r="BE254"/>
  <c r="BI251"/>
  <c r="BH251"/>
  <c r="BG251"/>
  <c r="BF251"/>
  <c r="T251"/>
  <c r="R251"/>
  <c r="P251"/>
  <c r="BK251"/>
  <c r="J251"/>
  <c r="BE251"/>
  <c r="BI248"/>
  <c r="BH248"/>
  <c r="BG248"/>
  <c r="BF248"/>
  <c r="T248"/>
  <c r="R248"/>
  <c r="P248"/>
  <c r="BK248"/>
  <c r="J248"/>
  <c r="BE248"/>
  <c r="BI246"/>
  <c r="BH246"/>
  <c r="BG246"/>
  <c r="BF246"/>
  <c r="T246"/>
  <c r="R246"/>
  <c r="P246"/>
  <c r="BK246"/>
  <c r="J246"/>
  <c r="BE246"/>
  <c r="BI243"/>
  <c r="BH243"/>
  <c r="BG243"/>
  <c r="BF243"/>
  <c r="T243"/>
  <c r="R243"/>
  <c r="P243"/>
  <c r="BK243"/>
  <c r="J243"/>
  <c r="BE243"/>
  <c r="BI241"/>
  <c r="BH241"/>
  <c r="BG241"/>
  <c r="BF241"/>
  <c r="T241"/>
  <c r="R241"/>
  <c r="P241"/>
  <c r="BK241"/>
  <c r="J241"/>
  <c r="BE241"/>
  <c r="BI238"/>
  <c r="BH238"/>
  <c r="BG238"/>
  <c r="BF238"/>
  <c r="T238"/>
  <c r="R238"/>
  <c r="P238"/>
  <c r="BK238"/>
  <c r="J238"/>
  <c r="BE238"/>
  <c r="BI235"/>
  <c r="BH235"/>
  <c r="BG235"/>
  <c r="BF235"/>
  <c r="T235"/>
  <c r="R235"/>
  <c r="P235"/>
  <c r="BK235"/>
  <c r="J235"/>
  <c r="BE235"/>
  <c r="BI233"/>
  <c r="BH233"/>
  <c r="BG233"/>
  <c r="BF233"/>
  <c r="T233"/>
  <c r="R233"/>
  <c r="P233"/>
  <c r="BK233"/>
  <c r="J233"/>
  <c r="BE233"/>
  <c r="BI231"/>
  <c r="BH231"/>
  <c r="BG231"/>
  <c r="BF231"/>
  <c r="T231"/>
  <c r="R231"/>
  <c r="P231"/>
  <c r="BK231"/>
  <c r="J231"/>
  <c r="BE231"/>
  <c r="BI228"/>
  <c r="BH228"/>
  <c r="BG228"/>
  <c r="BF228"/>
  <c r="T228"/>
  <c r="R228"/>
  <c r="P228"/>
  <c r="BK228"/>
  <c r="J228"/>
  <c r="BE228"/>
  <c r="BI225"/>
  <c r="BH225"/>
  <c r="BG225"/>
  <c r="BF225"/>
  <c r="T225"/>
  <c r="R225"/>
  <c r="P225"/>
  <c r="BK225"/>
  <c r="J225"/>
  <c r="BE225"/>
  <c r="BI222"/>
  <c r="BH222"/>
  <c r="BG222"/>
  <c r="BF222"/>
  <c r="T222"/>
  <c r="R222"/>
  <c r="P222"/>
  <c r="BK222"/>
  <c r="J222"/>
  <c r="BE222"/>
  <c r="BI219"/>
  <c r="BH219"/>
  <c r="BG219"/>
  <c r="BF219"/>
  <c r="T219"/>
  <c r="R219"/>
  <c r="P219"/>
  <c r="BK219"/>
  <c r="J219"/>
  <c r="BE219"/>
  <c r="BI216"/>
  <c r="BH216"/>
  <c r="BG216"/>
  <c r="BF216"/>
  <c r="T216"/>
  <c r="R216"/>
  <c r="P216"/>
  <c r="BK216"/>
  <c r="J216"/>
  <c r="BE216"/>
  <c r="BI213"/>
  <c r="BH213"/>
  <c r="BG213"/>
  <c r="BF213"/>
  <c r="T213"/>
  <c r="T212"/>
  <c r="R213"/>
  <c r="R212"/>
  <c r="P213"/>
  <c r="P212"/>
  <c r="BK213"/>
  <c r="BK212"/>
  <c r="J212"/>
  <c r="J213"/>
  <c r="BE213"/>
  <c r="J60"/>
  <c r="BI209"/>
  <c r="BH209"/>
  <c r="BG209"/>
  <c r="BF209"/>
  <c r="T209"/>
  <c r="R209"/>
  <c r="P209"/>
  <c r="BK209"/>
  <c r="J209"/>
  <c r="BE209"/>
  <c r="BI206"/>
  <c r="BH206"/>
  <c r="BG206"/>
  <c r="BF206"/>
  <c r="T206"/>
  <c r="R206"/>
  <c r="P206"/>
  <c r="BK206"/>
  <c r="J206"/>
  <c r="BE206"/>
  <c r="BI195"/>
  <c r="BH195"/>
  <c r="BG195"/>
  <c r="BF195"/>
  <c r="T195"/>
  <c r="T194"/>
  <c r="R195"/>
  <c r="R194"/>
  <c r="P195"/>
  <c r="P194"/>
  <c r="BK195"/>
  <c r="BK194"/>
  <c r="J194"/>
  <c r="J195"/>
  <c r="BE195"/>
  <c r="J59"/>
  <c r="BI191"/>
  <c r="BH191"/>
  <c r="BG191"/>
  <c r="BF191"/>
  <c r="T191"/>
  <c r="R191"/>
  <c r="P191"/>
  <c r="BK191"/>
  <c r="J191"/>
  <c r="BE191"/>
  <c r="BI180"/>
  <c r="BH180"/>
  <c r="BG180"/>
  <c r="BF180"/>
  <c r="T180"/>
  <c r="R180"/>
  <c r="P180"/>
  <c r="BK180"/>
  <c r="J180"/>
  <c r="BE180"/>
  <c r="BI173"/>
  <c r="BH173"/>
  <c r="BG173"/>
  <c r="BF173"/>
  <c r="T173"/>
  <c r="R173"/>
  <c r="P173"/>
  <c r="BK173"/>
  <c r="J173"/>
  <c r="BE173"/>
  <c r="BI166"/>
  <c r="BH166"/>
  <c r="BG166"/>
  <c r="BF166"/>
  <c r="T166"/>
  <c r="R166"/>
  <c r="P166"/>
  <c r="BK166"/>
  <c r="J166"/>
  <c r="BE166"/>
  <c r="BI163"/>
  <c r="BH163"/>
  <c r="BG163"/>
  <c r="BF163"/>
  <c r="T163"/>
  <c r="R163"/>
  <c r="P163"/>
  <c r="BK163"/>
  <c r="J163"/>
  <c r="BE163"/>
  <c r="BI154"/>
  <c r="BH154"/>
  <c r="BG154"/>
  <c r="BF154"/>
  <c r="T154"/>
  <c r="R154"/>
  <c r="P154"/>
  <c r="BK154"/>
  <c r="J154"/>
  <c r="BE154"/>
  <c r="BI151"/>
  <c r="BH151"/>
  <c r="BG151"/>
  <c r="BF151"/>
  <c r="T151"/>
  <c r="R151"/>
  <c r="P151"/>
  <c r="BK151"/>
  <c r="J151"/>
  <c r="BE151"/>
  <c r="BI147"/>
  <c r="BH147"/>
  <c r="BG147"/>
  <c r="BF147"/>
  <c r="T147"/>
  <c r="R147"/>
  <c r="P147"/>
  <c r="BK147"/>
  <c r="J147"/>
  <c r="BE147"/>
  <c r="BI144"/>
  <c r="BH144"/>
  <c r="BG144"/>
  <c r="BF144"/>
  <c r="T144"/>
  <c r="R144"/>
  <c r="P144"/>
  <c r="BK144"/>
  <c r="J144"/>
  <c r="BE144"/>
  <c r="BI142"/>
  <c r="BH142"/>
  <c r="BG142"/>
  <c r="BF142"/>
  <c r="T142"/>
  <c r="R142"/>
  <c r="P142"/>
  <c r="BK142"/>
  <c r="J142"/>
  <c r="BE142"/>
  <c r="BI131"/>
  <c r="BH131"/>
  <c r="BG131"/>
  <c r="BF131"/>
  <c r="T131"/>
  <c r="R131"/>
  <c r="P131"/>
  <c r="BK131"/>
  <c r="J131"/>
  <c r="BE131"/>
  <c r="BI128"/>
  <c r="BH128"/>
  <c r="BG128"/>
  <c r="BF128"/>
  <c r="T128"/>
  <c r="R128"/>
  <c r="P128"/>
  <c r="BK128"/>
  <c r="J128"/>
  <c r="BE128"/>
  <c r="BI124"/>
  <c r="BH124"/>
  <c r="BG124"/>
  <c r="BF124"/>
  <c r="T124"/>
  <c r="R124"/>
  <c r="P124"/>
  <c r="BK124"/>
  <c r="J124"/>
  <c r="BE124"/>
  <c r="BI121"/>
  <c r="BH121"/>
  <c r="BG121"/>
  <c r="BF121"/>
  <c r="T121"/>
  <c r="R121"/>
  <c r="P121"/>
  <c r="BK121"/>
  <c r="J121"/>
  <c r="BE121"/>
  <c r="BI102"/>
  <c r="BH102"/>
  <c r="BG102"/>
  <c r="BF102"/>
  <c r="T102"/>
  <c r="R102"/>
  <c r="P102"/>
  <c r="BK102"/>
  <c r="J102"/>
  <c r="BE102"/>
  <c r="BI97"/>
  <c r="BH97"/>
  <c r="BG97"/>
  <c r="BF97"/>
  <c r="T97"/>
  <c r="R97"/>
  <c r="P97"/>
  <c r="BK97"/>
  <c r="J97"/>
  <c r="BE97"/>
  <c r="BI95"/>
  <c r="BH95"/>
  <c r="BG95"/>
  <c r="BF95"/>
  <c r="T95"/>
  <c r="R95"/>
  <c r="P95"/>
  <c r="BK95"/>
  <c r="J95"/>
  <c r="BE95"/>
  <c r="BI93"/>
  <c r="BH93"/>
  <c r="BG93"/>
  <c r="BF93"/>
  <c r="T93"/>
  <c r="R93"/>
  <c r="P93"/>
  <c r="BK93"/>
  <c r="J93"/>
  <c r="BE93"/>
  <c r="BI89"/>
  <c r="BH89"/>
  <c r="BG89"/>
  <c r="BF89"/>
  <c r="T89"/>
  <c r="R89"/>
  <c r="P89"/>
  <c r="BK89"/>
  <c r="J89"/>
  <c r="BE89"/>
  <c r="BI85"/>
  <c r="F34"/>
  <c i="1" r="BD52"/>
  <c i="2" r="BH85"/>
  <c r="F33"/>
  <c i="1" r="BC52"/>
  <c i="2" r="BG85"/>
  <c r="F32"/>
  <c i="1" r="BB52"/>
  <c i="2" r="BF85"/>
  <c r="J31"/>
  <c i="1" r="AW52"/>
  <c i="2" r="F31"/>
  <c i="1" r="BA52"/>
  <c i="2" r="T85"/>
  <c r="T84"/>
  <c r="T83"/>
  <c r="T82"/>
  <c r="R85"/>
  <c r="R84"/>
  <c r="R83"/>
  <c r="R82"/>
  <c r="P85"/>
  <c r="P84"/>
  <c r="P83"/>
  <c r="P82"/>
  <c i="1" r="AU52"/>
  <c i="2" r="BK85"/>
  <c r="BK84"/>
  <c r="J84"/>
  <c r="BK83"/>
  <c r="J83"/>
  <c r="BK82"/>
  <c r="J82"/>
  <c r="J56"/>
  <c r="J27"/>
  <c i="1" r="AG52"/>
  <c i="2" r="J85"/>
  <c r="BE85"/>
  <c r="J30"/>
  <c i="1" r="AV52"/>
  <c i="2" r="F30"/>
  <c i="1" r="AZ52"/>
  <c i="2" r="J58"/>
  <c r="J57"/>
  <c r="J78"/>
  <c r="F78"/>
  <c r="F76"/>
  <c r="E74"/>
  <c r="J51"/>
  <c r="F51"/>
  <c r="F49"/>
  <c r="E47"/>
  <c r="J36"/>
  <c r="J18"/>
  <c r="E18"/>
  <c r="F79"/>
  <c r="F52"/>
  <c r="J17"/>
  <c r="J12"/>
  <c r="J76"/>
  <c r="J49"/>
  <c r="E7"/>
  <c r="E72"/>
  <c r="E45"/>
  <c i="1" r="BD51"/>
  <c r="W30"/>
  <c r="BC51"/>
  <c r="W29"/>
  <c r="BB51"/>
  <c r="W28"/>
  <c r="BA51"/>
  <c r="W27"/>
  <c r="AZ51"/>
  <c r="W26"/>
  <c r="AY51"/>
  <c r="AX51"/>
  <c r="AW51"/>
  <c r="AK27"/>
  <c r="AV51"/>
  <c r="AK26"/>
  <c r="AU51"/>
  <c r="AT51"/>
  <c r="AS51"/>
  <c r="AG51"/>
  <c r="AK23"/>
  <c r="AT60"/>
  <c r="AN60"/>
  <c r="AT59"/>
  <c r="AN59"/>
  <c r="AT58"/>
  <c r="AN58"/>
  <c r="AT57"/>
  <c r="AN57"/>
  <c r="AT56"/>
  <c r="AN56"/>
  <c r="AT55"/>
  <c r="AN55"/>
  <c r="AT54"/>
  <c r="AN54"/>
  <c r="AT53"/>
  <c r="AN53"/>
  <c r="AT52"/>
  <c r="AN52"/>
  <c r="AN51"/>
  <c r="L47"/>
  <c r="AM46"/>
  <c r="L46"/>
  <c r="AM44"/>
  <c r="L44"/>
  <c r="L42"/>
  <c r="L41"/>
  <c r="AK32"/>
</calcChain>
</file>

<file path=xl/sharedStrings.xml><?xml version="1.0" encoding="utf-8"?>
<sst xmlns="http://schemas.openxmlformats.org/spreadsheetml/2006/main">
  <si>
    <t>Export VZ</t>
  </si>
  <si>
    <t>List obsahuje:</t>
  </si>
  <si>
    <t>1) Rekapitulace stavby</t>
  </si>
  <si>
    <t>2) Rekapitulace objektů stavby a soupisů prací</t>
  </si>
  <si>
    <t>3.0</t>
  </si>
  <si>
    <t/>
  </si>
  <si>
    <t>False</t>
  </si>
  <si>
    <t>{1032ea9e-c66f-4424-93e9-78abde0f5123}</t>
  </si>
  <si>
    <t xml:space="preserve">&gt;&gt;  skryté sloupce  &lt;&lt;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</si>
  <si>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</si>
  <si>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</si>
  <si>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</si>
  <si>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</si>
  <si>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</si>
  <si>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</si>
  <si>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</si>
  <si>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</si>
  <si>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TAVOD165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</si>
  <si>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</si>
  <si>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</si>
  <si>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Zákupy - dostavba vodohospodářské infrastruktury na p.p.č.1609-II.etapa (bez dom.přípojek na p.p.č.1609/22,/23,/24,/25)</t>
  </si>
  <si>
    <t>KSO:</t>
  </si>
  <si>
    <t>CC-CZ:</t>
  </si>
  <si>
    <t>Místo:</t>
  </si>
  <si>
    <t>Zákupy</t>
  </si>
  <si>
    <t>Datum:</t>
  </si>
  <si>
    <t>23. 3. 2018</t>
  </si>
  <si>
    <t>Zadavatel:</t>
  </si>
  <si>
    <t>IČ:</t>
  </si>
  <si>
    <t>Město Zákupy</t>
  </si>
  <si>
    <t>DIČ:</t>
  </si>
  <si>
    <t>Uchazeč:</t>
  </si>
  <si>
    <t>Vyplň údaj</t>
  </si>
  <si>
    <t>Projektant:</t>
  </si>
  <si>
    <t>Vodohospodářské projekty s.r.o.</t>
  </si>
  <si>
    <t>True</t>
  </si>
  <si>
    <t>Poznámka:</t>
  </si>
  <si>
    <t>Soupis prací je sestaven za využití položek Cenové soustavy ÚRS. Cenové a technické podmínky položek Cenové soustavy ÚRS, které nejsou uvedeny v soupisu prací (tzv.úvodní části katalogů), jsou neomezeně dálkově k dispozici na www.cs-urs.cz. Položky, které nemají ve sloupci "Cenová soustava" uveden žádný údaj, nepochází z Cenové soustavy ÚRS.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</si>
  <si>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</si>
  <si>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</si>
  <si>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</si>
  <si>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</si>
  <si>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</si>
  <si>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</si>
  <si>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</si>
  <si>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</si>
  <si>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</si>
  <si>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</si>
  <si>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</si>
  <si>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</si>
  <si>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</si>
  <si>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</si>
  <si>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</si>
  <si>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</si>
  <si>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</si>
  <si>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</si>
  <si>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</si>
  <si>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</si>
  <si>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</si>
  <si>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</si>
  <si>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</si>
  <si>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</si>
  <si>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</si>
  <si>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</si>
  <si>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</si>
  <si>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</si>
  <si>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</si>
  <si>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</si>
  <si>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</si>
  <si>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</si>
  <si>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</si>
  <si>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</si>
  <si>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</si>
  <si>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</si>
  <si>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</si>
  <si>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</si>
  <si>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</si>
  <si>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01.1</t>
  </si>
  <si>
    <t>Vodovod</t>
  </si>
  <si>
    <t>ING</t>
  </si>
  <si>
    <t>1</t>
  </si>
  <si>
    <t>{f76aa8bf-d1e5-4329-8926-2318527d4cee}</t>
  </si>
  <si>
    <t>827 19</t>
  </si>
  <si>
    <t>2</t>
  </si>
  <si>
    <t>SO 01.2</t>
  </si>
  <si>
    <t>Vodovodní přípojky (bez domovních přípojek na p.p.č.1609/22,/23,/24,/25)</t>
  </si>
  <si>
    <t>{74986a2d-95ba-4d8a-b10e-bbcd1341b896}</t>
  </si>
  <si>
    <t>SO 02.1</t>
  </si>
  <si>
    <t>Kanalizace</t>
  </si>
  <si>
    <t>{ad17520b-d626-4dbe-a47d-c08be08aaa69}</t>
  </si>
  <si>
    <t>827 29</t>
  </si>
  <si>
    <t>SO 02.2</t>
  </si>
  <si>
    <t>Kanalizační přípojky (bez domovních přípojek na p.p.č.1609/22,/23,/24,/25)</t>
  </si>
  <si>
    <t>{5de67381-b88c-42fc-ab75-072a858c935c}</t>
  </si>
  <si>
    <t>SO 02.3</t>
  </si>
  <si>
    <t>Úpravy na ČS</t>
  </si>
  <si>
    <t>{67a570e3-aee8-4d24-891c-f1bfc27aef02}</t>
  </si>
  <si>
    <t>SO 03</t>
  </si>
  <si>
    <t>Plynovod (bez domovních přípojek na p.p.č.1609/22,/23,/24,/25)</t>
  </si>
  <si>
    <t>{044cdf36-cd90-4223-8a73-80934fe84d0b}</t>
  </si>
  <si>
    <t>827 59</t>
  </si>
  <si>
    <t>SO 04</t>
  </si>
  <si>
    <t>Užitkový vodovod</t>
  </si>
  <si>
    <t>{844680b8-1ab4-4086-8238-878fb9e6b22f}</t>
  </si>
  <si>
    <t>PROV</t>
  </si>
  <si>
    <t>Provizorní štěrková vozovka</t>
  </si>
  <si>
    <t>STA</t>
  </si>
  <si>
    <t>{ee6d3a86-6fe9-429d-8897-05159b7e0f58}</t>
  </si>
  <si>
    <t>822 29</t>
  </si>
  <si>
    <t>VON</t>
  </si>
  <si>
    <t>Vedlejší a ostatní náklady</t>
  </si>
  <si>
    <t>{25b41798-51d9-4346-869f-8bb9b33c1948}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</si>
  <si>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</si>
  <si>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</si>
  <si>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</si>
  <si>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</si>
  <si>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</si>
  <si>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</si>
  <si>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</si>
  <si>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SO 01.1 - Vodovod</t>
  </si>
  <si>
    <t>2222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</si>
  <si>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</si>
  <si>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</si>
  <si>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</si>
  <si>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</si>
  <si>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</si>
  <si>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</si>
  <si>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</si>
  <si>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</si>
  <si>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8 - Trubní vedení</t>
  </si>
  <si>
    <t xml:space="preserve">    99 - Přesun hmot</t>
  </si>
  <si>
    <t xml:space="preserve">    K - Komunikace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</si>
  <si>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</si>
  <si>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</si>
  <si>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</si>
  <si>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</si>
  <si>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</si>
  <si>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</si>
  <si>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</si>
  <si>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</si>
  <si>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</si>
  <si>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</si>
  <si>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</si>
  <si>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</si>
  <si>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</si>
  <si>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</si>
  <si>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</si>
  <si>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</si>
  <si>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</si>
  <si>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</si>
  <si>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</si>
  <si>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115101201</t>
  </si>
  <si>
    <t>Čerpání vody na dopravní výšku do 10 m průměrný přítok do 500 l/min</t>
  </si>
  <si>
    <t>hod</t>
  </si>
  <si>
    <t>CS ÚRS 2018 01</t>
  </si>
  <si>
    <t>4</t>
  </si>
  <si>
    <t>1347493538</t>
  </si>
  <si>
    <t>PP</t>
  </si>
  <si>
    <t>Čerpání vody na dopravní výšku do 10 m s uvažovaným průměrným přítokem do 500 l/min</t>
  </si>
  <si>
    <t>VV</t>
  </si>
  <si>
    <t>(bude upřesněno dle skutečnosti s měřením motohodin)</t>
  </si>
  <si>
    <t>10*6</t>
  </si>
  <si>
    <t>115101301</t>
  </si>
  <si>
    <t>Pohotovost čerpací soupravy pro dopravní výšku do 10 m přítok do 500 l/min</t>
  </si>
  <si>
    <t>den</t>
  </si>
  <si>
    <t>351465940</t>
  </si>
  <si>
    <t>Pohotovost záložní čerpací soupravy pro dopravní výšku do 10 m s uvažovaným průměrným přítokem do 500 l/min</t>
  </si>
  <si>
    <t>10</t>
  </si>
  <si>
    <t>3</t>
  </si>
  <si>
    <t>119001401</t>
  </si>
  <si>
    <t>Dočasné zajištění potrubí ocelového nebo litinového DN do 200</t>
  </si>
  <si>
    <t>m</t>
  </si>
  <si>
    <t>824186599</t>
  </si>
  <si>
    <t>Dočasné zajištění podzemního potrubí nebo vedení ve výkopišti ve stavu i poloze , ve kterých byla na začátku zemních prací a to s podepřením, vzepřením nebo vyvěšením, příp. s ochranným bedněním, se zřízením a odstraněním za jišťovací konstrukce, s opotřebením hmot potrubí ocelového nebo litinového, jmenovité světlosti DN do 200</t>
  </si>
  <si>
    <t>119001421</t>
  </si>
  <si>
    <t>Dočasné zajištění kabelů a kabelových tratí ze 3 volně ložených kabelů</t>
  </si>
  <si>
    <t>-125043948</t>
  </si>
  <si>
    <t>Dočasné zajištění podzemního potrubí nebo vedení ve výkopišti ve stavu i poloze , ve kterých byla na začátku zemních prací a to s podepřením, vzepřením nebo vyvěšením, příp. s ochranným bedněním, se zřízením a odstraněním za jišťovací konstrukce, s opotřebením hmot kabelů a kabelových tratí z volně ložených kabelů a to do 3 kabelů</t>
  </si>
  <si>
    <t>5</t>
  </si>
  <si>
    <t>120001101</t>
  </si>
  <si>
    <t>Příplatek za ztížení odkopávky nebo prokkopávky v blízkosti inženýrských sítí</t>
  </si>
  <si>
    <t>m3</t>
  </si>
  <si>
    <t>-1582514378</t>
  </si>
  <si>
    <t xml:space="preserve">Příplatek k cenám vykopávek za ztížení vykopávky  v blízkosti inženýrských sítí nebo výbušnin v horninách jakékoliv třídy</t>
  </si>
  <si>
    <t>"křížení se sítěmi" 6,00*1,00*1,50</t>
  </si>
  <si>
    <t>"stávající vodovod" 5,00</t>
  </si>
  <si>
    <t>Součet</t>
  </si>
  <si>
    <t>6</t>
  </si>
  <si>
    <t>132201203</t>
  </si>
  <si>
    <t>Hloubení rýh š do 2000 mm v hornině tř. 3 objemu do 5000 m3</t>
  </si>
  <si>
    <t>1267104616</t>
  </si>
  <si>
    <t>Hloubení zapažených i nezapažených rýh šířky přes 600 do 2 000 mm s urovnáním dna do předepsaného profilu a spádu v hornině tř. 3 přes 1 000 do 5 000 m3</t>
  </si>
  <si>
    <t>hor.3 - 50%</t>
  </si>
  <si>
    <t>souběh kanalizace</t>
  </si>
  <si>
    <t>27,50*0,68*1,60</t>
  </si>
  <si>
    <t>"štěrková vozovka-budoucí komunikace" -(27,50-11,00)*0,68*0,50</t>
  </si>
  <si>
    <t>souběh kanalizace+plyn</t>
  </si>
  <si>
    <t>232,00*0,66*1,65</t>
  </si>
  <si>
    <t>"štěrková vozovka-budoucí komunikace" -232,00*0,66*0,50</t>
  </si>
  <si>
    <t>souběh plyn</t>
  </si>
  <si>
    <t>23,50*0,66*1,65</t>
  </si>
  <si>
    <t>"místní komunikace asfalt" -23,50*0,66*0,45</t>
  </si>
  <si>
    <t>"drenáž" 23,50*0,25*0,25</t>
  </si>
  <si>
    <t>úprava stávajícího vodovodu</t>
  </si>
  <si>
    <t>24,00*1,00*1,20</t>
  </si>
  <si>
    <t>"štěrk.vozovka" -24,00*1,00*0,50</t>
  </si>
  <si>
    <t>Mezisoučet</t>
  </si>
  <si>
    <t>"odp.ostatních hornin" -237,279*0,50</t>
  </si>
  <si>
    <t>7</t>
  </si>
  <si>
    <t>132201209</t>
  </si>
  <si>
    <t>Příplatek za lepivost k hloubení rýh š do 2000 mm v hornině tř. 3</t>
  </si>
  <si>
    <t>1781689780</t>
  </si>
  <si>
    <t xml:space="preserve">Hloubení zapažených i nezapažených rýh šířky přes 600 do 2 000 mm  s urovnáním dna do předepsaného profilu a spádu v hornině tř. 3 Příplatek k cenám za lepivost horniny tř. 3</t>
  </si>
  <si>
    <t>118,639</t>
  </si>
  <si>
    <t>8</t>
  </si>
  <si>
    <t>132301203</t>
  </si>
  <si>
    <t>Hloubení rýh š do 2000 mm v hornině tř. 4 objemu do 5000 m3</t>
  </si>
  <si>
    <t>-529251528</t>
  </si>
  <si>
    <t>Hloubení zapažených i nezapažených rýh šířky přes 600 do 2 000 mm s urovnáním dna do předepsaného profilu a spádu v hornině tř. 4 přes 1 000 do 5 000 m3</t>
  </si>
  <si>
    <t>hor.4 - 50%</t>
  </si>
  <si>
    <t>237,279*0,50</t>
  </si>
  <si>
    <t>9</t>
  </si>
  <si>
    <t>132301209</t>
  </si>
  <si>
    <t>Příplatek za lepivost k hloubení rýh š do 2000 mm v hornině tř. 4</t>
  </si>
  <si>
    <t>-2020439493</t>
  </si>
  <si>
    <t xml:space="preserve">Hloubení zapažených i nezapažených rýh šířky přes 600 do 2 000 mm  s urovnáním dna do předepsaného profilu a spádu v hornině tř. 4 Příplatek k cenám za lepivost horniny tř. 4</t>
  </si>
  <si>
    <t>118,64</t>
  </si>
  <si>
    <t>151101101</t>
  </si>
  <si>
    <t>Zřízení příložného pažení a rozepření stěn rýh hl do 2 m</t>
  </si>
  <si>
    <t>m2</t>
  </si>
  <si>
    <t>696315549</t>
  </si>
  <si>
    <t>Zřízení pažení a rozepření stěn rýh pro podzemní vedení pro všechny šířky rýhy příložné pro jakoukoliv mezerovitost, hloubky do 2 m</t>
  </si>
  <si>
    <t>27,50*1*1,60</t>
  </si>
  <si>
    <t>232,00*1*1,65</t>
  </si>
  <si>
    <t>23,50*1*1,65</t>
  </si>
  <si>
    <t>24,00*2*1,20</t>
  </si>
  <si>
    <t>11</t>
  </si>
  <si>
    <t>151101111</t>
  </si>
  <si>
    <t>Odstranění příložného pažení a rozepření stěn rýh hl do 2 m</t>
  </si>
  <si>
    <t>-606468054</t>
  </si>
  <si>
    <t>Odstranění pažení a rozepření stěn rýh pro podzemní vedení s uložením materiálu na vzdálenost do 3 m od kraje výkopu příložné, hloubky do 2 m</t>
  </si>
  <si>
    <t>12</t>
  </si>
  <si>
    <t>161101101</t>
  </si>
  <si>
    <t>Svislé přemístění výkopku z horniny tř. 1 až 4 hl výkopu do 2,5 m</t>
  </si>
  <si>
    <t>1806494038</t>
  </si>
  <si>
    <t>Svislé přemístění výkopku bez naložení do dopravní nádoby avšak s vyprázdněním dopravní nádoby na hromadu nebo do dopravního prostředku z horniny tř. 1 až 4, při hloubce výkopu přes 1 do 2,5 m</t>
  </si>
  <si>
    <t>118,639+118,64</t>
  </si>
  <si>
    <t>13</t>
  </si>
  <si>
    <t>162701102</t>
  </si>
  <si>
    <t>Vodorovné přemístění do 7000 m výkopku/sypaniny z horniny tř. 1 až 4</t>
  </si>
  <si>
    <t>-1882804350</t>
  </si>
  <si>
    <t xml:space="preserve">Vodorovné přemístění výkopku nebo sypaniny po suchu  na obvyklém dopravním prostředku, bez naložení výkopku, avšak se složením bez rozhrnutí z horniny tř. 1 až 4 na vzdálenost přes 6 000 do 7000 m</t>
  </si>
  <si>
    <t>"výkop" 118,639+118,64</t>
  </si>
  <si>
    <t>14</t>
  </si>
  <si>
    <t>171201211</t>
  </si>
  <si>
    <t>Poplatek za uložení stavebního odpadu - zeminy a kameniva na skládce</t>
  </si>
  <si>
    <t>t</t>
  </si>
  <si>
    <t>-1902099882</t>
  </si>
  <si>
    <t>Poplatek za uložení stavebního odpadu na skládce (skládkovné) zeminy a kameniva zatříděného do Katalogu odpadů pod kódem 170 504</t>
  </si>
  <si>
    <t>237,279*1,60</t>
  </si>
  <si>
    <t>174101101</t>
  </si>
  <si>
    <t>Zásyp jam, šachet rýh nebo kolem objektů sypaninou se zhutněním</t>
  </si>
  <si>
    <t>-1442889183</t>
  </si>
  <si>
    <t>Zásyp sypaninou z jakékoliv horniny s uložením výkopku ve vrstvách se zhutněním jam, šachet, rýh nebo kolem objektů v těchto vykopávkách</t>
  </si>
  <si>
    <t>zásyp štěrkodrtí 100%</t>
  </si>
  <si>
    <t xml:space="preserve">"odp.lože"  -31,7</t>
  </si>
  <si>
    <t xml:space="preserve">"odp.obsypu"  -64,166</t>
  </si>
  <si>
    <t>"odp.drenáže" -1,469</t>
  </si>
  <si>
    <t>"navýšení terénu" 17,00*1,00*0,60</t>
  </si>
  <si>
    <t>16</t>
  </si>
  <si>
    <t>M</t>
  </si>
  <si>
    <t>583442010</t>
  </si>
  <si>
    <t>štěrkodrtě pro zásypy v komunikacích (dodávka)</t>
  </si>
  <si>
    <t>-995596396</t>
  </si>
  <si>
    <t>150,144*1,80</t>
  </si>
  <si>
    <t>17</t>
  </si>
  <si>
    <t>162301102</t>
  </si>
  <si>
    <t>Vodorovné přemístění do 1000 m výkopku/sypaniny z horniny tř. 1 až 4</t>
  </si>
  <si>
    <t>367186407</t>
  </si>
  <si>
    <t>Vodorovné přemístění výkopku nebo sypaniny po suchu na obvyklém dopravním prostředku, bez naložení výkopku, avšak se složením bez rozhrnutí z horniny tř. 1 až 4 na vzdálenost přes 500 do 1 000 m</t>
  </si>
  <si>
    <t>dovoz materiálu pro lože a obsyp potrubí, zásyp</t>
  </si>
  <si>
    <t>"materiál pro obsyp potrubí" 64,166</t>
  </si>
  <si>
    <t>"materiál pro lože pod potrubí" 31,7</t>
  </si>
  <si>
    <t>"materiál pro zásyp" 150,144</t>
  </si>
  <si>
    <t>18</t>
  </si>
  <si>
    <t>167101102</t>
  </si>
  <si>
    <t>Nakládání výkopku z hornin tř. 1 až 4 přes 100 m3</t>
  </si>
  <si>
    <t>-431104766</t>
  </si>
  <si>
    <t>Nakládání, skládání a překládání neulehlého výkopku nebo sypaniny nakládání, množství přes 100 m3, z hornin tř. 1 až 4</t>
  </si>
  <si>
    <t>19</t>
  </si>
  <si>
    <t>175111101</t>
  </si>
  <si>
    <t>Obsypání potrubí ručně sypaninou bez prohození sítem, uloženou do 3 m</t>
  </si>
  <si>
    <t>1051663861</t>
  </si>
  <si>
    <t>Obsypání potrubí ručně sypaninou z vhodných hornin tř. 1 až 4 nebo materiálem připraveným podél výkopu ve vzdálenosti do 3 m od jeho kraje, pro jakoukoliv hloubku výkopu a míru zhutnění bez prohození sypaniny sítem</t>
  </si>
  <si>
    <t>27,50*0,68*0,29</t>
  </si>
  <si>
    <t>232,00*0,66*0,29</t>
  </si>
  <si>
    <t>23,50*0,66*0,29</t>
  </si>
  <si>
    <t>24,00*1,00*0,41</t>
  </si>
  <si>
    <t>20</t>
  </si>
  <si>
    <t>58333667</t>
  </si>
  <si>
    <t>kamenivo pro obsyp potrubí - lomová výsivka fr.0-16 (max.velikost zrn 20mm)</t>
  </si>
  <si>
    <t>-1481966408</t>
  </si>
  <si>
    <t>64,166*1,80</t>
  </si>
  <si>
    <t>Vodorovné konstrukce</t>
  </si>
  <si>
    <t>451573111.01</t>
  </si>
  <si>
    <t>Lože pod potrubí otevřený výkop z lomové výsivky fr.0-16mm (dodávka+montáž)</t>
  </si>
  <si>
    <t>-2082422176</t>
  </si>
  <si>
    <t>27,50*0,68*0,15</t>
  </si>
  <si>
    <t>232,00*0,66*0,15</t>
  </si>
  <si>
    <t>23,50*0,66*0,15</t>
  </si>
  <si>
    <t>24,00*1,00*0,15</t>
  </si>
  <si>
    <t>22</t>
  </si>
  <si>
    <t>452313131</t>
  </si>
  <si>
    <t>Podkladní bloky z betonu prostého tř. C 12/15 otevřený výkop</t>
  </si>
  <si>
    <t>409243237</t>
  </si>
  <si>
    <t>Podkladní a zajišťovací konstrukce z betonu prostého v otevřeném výkopu bloky pro potrubí z betonu tř. C 12/15</t>
  </si>
  <si>
    <t>0,30*0,30*0,30*3</t>
  </si>
  <si>
    <t>23</t>
  </si>
  <si>
    <t>452351101</t>
  </si>
  <si>
    <t>Bednění podkladních desek nebo bloků nebo sedlového lože otevřený výkop</t>
  </si>
  <si>
    <t>2053817139</t>
  </si>
  <si>
    <t>Bednění podkladních a zajišťovacích konstrukcí v otevřeném výkopu desek nebo sedlových loží pod potrubí, stoky a drobné objekty</t>
  </si>
  <si>
    <t>"podkladní bloky" 0,30*4*0,30*3</t>
  </si>
  <si>
    <t>Trubní vedení</t>
  </si>
  <si>
    <t>24</t>
  </si>
  <si>
    <t>212752212</t>
  </si>
  <si>
    <t>Trativod z drenážních trubek plastových flexibilních D do 100 mm včetně lože otevřený výkop</t>
  </si>
  <si>
    <t>1890586179</t>
  </si>
  <si>
    <t>Trativody z drenážních trubek se zřízením štěrkopískového lože pod trubky a s jejich obsypem v průměrném celkovém množství do 0,15 m3/m v otevřeném výkopu z trubek plastových flexibilních D přes 65 do 100 mm</t>
  </si>
  <si>
    <t>"drenáž" 23,50</t>
  </si>
  <si>
    <t>25</t>
  </si>
  <si>
    <t>871241221</t>
  </si>
  <si>
    <t>Montáž potrubí z PE100 SDR 17 otevřený výkop svařovaných elektrotvarovkou D 90 x 5,4 mm</t>
  </si>
  <si>
    <t>-74400342</t>
  </si>
  <si>
    <t>Montáž vodovodního potrubí z plastů v otevřeném výkopu z polyetylenu PE 100 svařovaných elektrotvarovkou SDR 17/PN10 D 90 x 5,4 mm</t>
  </si>
  <si>
    <t>"dle výkresu D.1.4.1" 287,44</t>
  </si>
  <si>
    <t>26</t>
  </si>
  <si>
    <t>101385</t>
  </si>
  <si>
    <t>potrubí vodovodní HDPE DN/OD90x5,4mm, PE 100 RC PAS 1075 typ 2, SDR 17 (PN 10)</t>
  </si>
  <si>
    <t>-1390158618</t>
  </si>
  <si>
    <t>potrubí HDPE DN/OD90x5,4mm, PE 100 RC PAS 1075 typ 2, SDR 17 (PN 10)</t>
  </si>
  <si>
    <t>287,44*1,015</t>
  </si>
  <si>
    <t>27</t>
  </si>
  <si>
    <t>871251221</t>
  </si>
  <si>
    <t>Montáž potrubí z PE100 SDR 17 otevřený výkop svařovaných elektrotvarovkou D 110 x 6,6 mm</t>
  </si>
  <si>
    <t>1893417272</t>
  </si>
  <si>
    <t>Montáž vodovodního potrubí z plastů v otevřeném výkopu z polyetylenu PE 100 svařovaných elektrotvarovkou SDR 17/PN10 D 110 x 6,6 mm</t>
  </si>
  <si>
    <t>"dle výkresu D.1.4.1" 23,00</t>
  </si>
  <si>
    <t>28</t>
  </si>
  <si>
    <t>103893</t>
  </si>
  <si>
    <t>potrubí vodovodní HDPE DN/OD110x6,6mm, PE 100 RC PAS 1075 typ 2, SDR 17 (PN 10)</t>
  </si>
  <si>
    <t>2041011525</t>
  </si>
  <si>
    <t>23,00*1,015</t>
  </si>
  <si>
    <t>29</t>
  </si>
  <si>
    <t>892273122</t>
  </si>
  <si>
    <t>Proplach a dezinfekce vodovodního potrubí DN od 80 do 125</t>
  </si>
  <si>
    <t>662070521</t>
  </si>
  <si>
    <t>287,44+23,00</t>
  </si>
  <si>
    <t>30</t>
  </si>
  <si>
    <t>892241111</t>
  </si>
  <si>
    <t>Tlaková zkouška vodou potrubí do 80</t>
  </si>
  <si>
    <t>830926477</t>
  </si>
  <si>
    <t>Tlakové zkoušky vodou na potrubí DN do 80</t>
  </si>
  <si>
    <t>31</t>
  </si>
  <si>
    <t>892271111</t>
  </si>
  <si>
    <t>Tlaková zkouška vodou potrubí DN 100 nebo 125</t>
  </si>
  <si>
    <t>-1682322533</t>
  </si>
  <si>
    <t>Tlakové zkoušky vodou na potrubí DN 100 nebo 125</t>
  </si>
  <si>
    <t>32</t>
  </si>
  <si>
    <t>899721111</t>
  </si>
  <si>
    <t>Signalizační vodič DN do 150 mm na potrubí PVC</t>
  </si>
  <si>
    <t>-1729257667</t>
  </si>
  <si>
    <t>Signalizační vodič na potrubí PVC DN do 150 mm</t>
  </si>
  <si>
    <t>"dle výkresu D.1.4.2" 294,64</t>
  </si>
  <si>
    <t>33</t>
  </si>
  <si>
    <t>899722113</t>
  </si>
  <si>
    <t>Krytí potrubí z plastů výstražnou fólií z PVC 34cm</t>
  </si>
  <si>
    <t>-415797988</t>
  </si>
  <si>
    <t>Krytí potrubí z plastů výstražnou fólií z PVC šířky 34cm</t>
  </si>
  <si>
    <t>34</t>
  </si>
  <si>
    <t>892372111</t>
  </si>
  <si>
    <t>Zabezpečení konců potrubí DN do 300 při tlakových zkouškách vodou</t>
  </si>
  <si>
    <t>kus</t>
  </si>
  <si>
    <t>999703055</t>
  </si>
  <si>
    <t>Tlakové zkoušky vodou zabezpečení konců potrubí při tlakových zkouškách DN do 300</t>
  </si>
  <si>
    <t>35</t>
  </si>
  <si>
    <t>899713111.01</t>
  </si>
  <si>
    <t>Orientační tabulky na sloupku betonovém nebo ocelovém, vč.sloupku a základu (dodávka+montáž)</t>
  </si>
  <si>
    <t>1698772383</t>
  </si>
  <si>
    <t>Orientační tabulky na vodovodních a kanalizačních řadech na sloupku ocelovém nebo betonovém, vč.sloupku a základu (dodávka+montáž)</t>
  </si>
  <si>
    <t>"dle výkresu D.1.4.1" 4</t>
  </si>
  <si>
    <t>36</t>
  </si>
  <si>
    <t>857242121</t>
  </si>
  <si>
    <t>Montáž litinových tvarovek jednoosých přírubových otevřený výkop DN 80</t>
  </si>
  <si>
    <t>-2120553437</t>
  </si>
  <si>
    <t>Montáž litinových tvarovek na potrubí litinovém tlakovém jednoosých na potrubí z trub přírubových v otevřeném výkopu, kanálu nebo v šachtě DN 80</t>
  </si>
  <si>
    <t>37</t>
  </si>
  <si>
    <t>850008020016</t>
  </si>
  <si>
    <t>TVAROVKA FF KUS 80/200</t>
  </si>
  <si>
    <t>KS</t>
  </si>
  <si>
    <t>-737457922</t>
  </si>
  <si>
    <t>"dle výkresu D.1.4.1" 1</t>
  </si>
  <si>
    <t>38</t>
  </si>
  <si>
    <t>855010008016</t>
  </si>
  <si>
    <t>TVAROVKA REDUKČNÍ FFR 100-80</t>
  </si>
  <si>
    <t>585633081</t>
  </si>
  <si>
    <t>"dle výkresu D.1.4.1" 2</t>
  </si>
  <si>
    <t>39</t>
  </si>
  <si>
    <t>505008020016</t>
  </si>
  <si>
    <t>KOLENO PATNÍ PŘÍRUBOVÉ DLOUHÉ 80</t>
  </si>
  <si>
    <t>-134491285</t>
  </si>
  <si>
    <t>40</t>
  </si>
  <si>
    <t>043011011016</t>
  </si>
  <si>
    <t>spojka SYTÉM 2000 pro potrubí z PE a PVC s jištěním proti posunu D110 PN16</t>
  </si>
  <si>
    <t>ks</t>
  </si>
  <si>
    <t>60974642</t>
  </si>
  <si>
    <t>41</t>
  </si>
  <si>
    <t>883001607000</t>
  </si>
  <si>
    <t>ŠROUB S MATICÍ NEREZ DN A2 M16/70</t>
  </si>
  <si>
    <t>674174916</t>
  </si>
  <si>
    <t>VODA Příslušenství ŠROUB S MATICÍ NEREZ DN A2 M16/70</t>
  </si>
  <si>
    <t>42</t>
  </si>
  <si>
    <t>857244121</t>
  </si>
  <si>
    <t>Montáž litinových tvarovek odbočných přírubových otevřený výkop DN 80</t>
  </si>
  <si>
    <t>1530889202</t>
  </si>
  <si>
    <t>Montáž litinových tvarovek na potrubí litinovém tlakovém odbočných na potrubí z trub přírubových v otevřeném výkopu, kanálu nebo v šachtě DN 80</t>
  </si>
  <si>
    <t>43</t>
  </si>
  <si>
    <t>851008008016</t>
  </si>
  <si>
    <t>TVAROVKA T KUS 80-80</t>
  </si>
  <si>
    <t>1150575168</t>
  </si>
  <si>
    <t>44</t>
  </si>
  <si>
    <t>857264122</t>
  </si>
  <si>
    <t>Montáž litinových tvarovek odbočných přírubových otevřený výkop DN 100</t>
  </si>
  <si>
    <t>1502952631</t>
  </si>
  <si>
    <t>Montáž litinových tvarovek na potrubí litinovém tlakovém odbočných na potrubí z trub přírubových v otevřeném výkopu, kanálu nebo v šachtě DN 100</t>
  </si>
  <si>
    <t>45</t>
  </si>
  <si>
    <t>852010000016</t>
  </si>
  <si>
    <t>TVAROVKY TT KUS 100 L=400</t>
  </si>
  <si>
    <t>486204066</t>
  </si>
  <si>
    <t>46</t>
  </si>
  <si>
    <t>877241101</t>
  </si>
  <si>
    <t>Montáž elektrospojek na vodovodním potrubí z PE trub d 90</t>
  </si>
  <si>
    <t>-564013784</t>
  </si>
  <si>
    <t>Montáž tvarovek na vodovodním plastovém potrubí z polyetylenu PE 100 elektrotvarovek SDR 11/PN16 spojek, oblouků nebo redukcí d 90</t>
  </si>
  <si>
    <t>47</t>
  </si>
  <si>
    <t>287470904517</t>
  </si>
  <si>
    <t>BE d90, PE100, SDR17, PN10, lemový nákružek, na tupo, dlouhý (800266)</t>
  </si>
  <si>
    <t>-1204422429</t>
  </si>
  <si>
    <t>48</t>
  </si>
  <si>
    <t>287470909010</t>
  </si>
  <si>
    <t>BFL d90 / DN80 PN16, PP příruba s ocel.výztuhou, na tupo (8xM16), vrtání PN10/PN16</t>
  </si>
  <si>
    <t>-366656531</t>
  </si>
  <si>
    <t>49</t>
  </si>
  <si>
    <t>287612687</t>
  </si>
  <si>
    <t>MB d 90, PE100, SDR11, spojka s lehce vyrazitelným dorazem, elektro</t>
  </si>
  <si>
    <t>84885857</t>
  </si>
  <si>
    <t>"dle výkresu D.1.4.1" 56</t>
  </si>
  <si>
    <t>50</t>
  </si>
  <si>
    <t>287190914511</t>
  </si>
  <si>
    <t>BB11, d90, PE100, SDR11, PN16, R = 1,5 x d, oblouk 11° bezešvý, na tupo, dlouhý (800547)</t>
  </si>
  <si>
    <t>-1175260102</t>
  </si>
  <si>
    <t>51</t>
  </si>
  <si>
    <t>2871909255111</t>
  </si>
  <si>
    <t>d90, PE100, SDR11, PN16, R = 1,5 x d, oblouk 16° bezešvý, na tupo, úprava z 22°</t>
  </si>
  <si>
    <t>1793342364</t>
  </si>
  <si>
    <t>52</t>
  </si>
  <si>
    <t>287190925511</t>
  </si>
  <si>
    <t>BB22, d90, PE100, SDR11, PN16, R = 1,5 x d, oblouk 22° bezešvý, na tupo, dlouhý (800525)</t>
  </si>
  <si>
    <t>2012151264</t>
  </si>
  <si>
    <t>53</t>
  </si>
  <si>
    <t>877261101</t>
  </si>
  <si>
    <t>Montáž elektrospojek na vodovodním potrubí z PE trub d 110</t>
  </si>
  <si>
    <t>1553525633</t>
  </si>
  <si>
    <t>Montáž tvarovek na vodovodním plastovém potrubí z polyetylenu PE 100 elektrotvarovek SDR 11/PN16 spojek, oblouků nebo redukcí d 110</t>
  </si>
  <si>
    <t>54</t>
  </si>
  <si>
    <t>287471104511</t>
  </si>
  <si>
    <t>BE d110, PE100, SDR11, PN16, lemový nákružek, na tupo, dlouhý (800284)</t>
  </si>
  <si>
    <t>829972100</t>
  </si>
  <si>
    <t>55</t>
  </si>
  <si>
    <t>287471109010</t>
  </si>
  <si>
    <t>BFL d110 / DN100 PN16, PP příruba s ocel.výztuhou, na tupo (8xM16), vrtání PN10/PN16</t>
  </si>
  <si>
    <t>2035161544</t>
  </si>
  <si>
    <t>56</t>
  </si>
  <si>
    <t>287612688</t>
  </si>
  <si>
    <t>MB d110,PE100, SDR11, spojka s lehce vyrazitelným dorazem, elektro</t>
  </si>
  <si>
    <t>-1803996002</t>
  </si>
  <si>
    <t>"dle výkresu D.1.4.1" 6</t>
  </si>
  <si>
    <t>57</t>
  </si>
  <si>
    <t>877241112</t>
  </si>
  <si>
    <t>Montáž elektrokolen 90° na vodovodním potrubí z PE trub d 90</t>
  </si>
  <si>
    <t>-1909912602</t>
  </si>
  <si>
    <t>Montáž tvarovek na vodovodním plastovém potrubí z polyetylenu PE 100 elektrotvarovek SDR 11/PN16 kolen 90° d 90</t>
  </si>
  <si>
    <t>58</t>
  </si>
  <si>
    <t>287612103</t>
  </si>
  <si>
    <t>W90 d90, PE100, SDR11, koleno 90°, elektro</t>
  </si>
  <si>
    <t>-287202177</t>
  </si>
  <si>
    <t>59</t>
  </si>
  <si>
    <t>891241111</t>
  </si>
  <si>
    <t>Montáž vodovodních šoupátek otevřený výkop DN 80</t>
  </si>
  <si>
    <t>2138745364</t>
  </si>
  <si>
    <t>Montáž vodovodních armatur na potrubí šoupátek v otevřeném výkopu nebo v šachtách s osazením zemní soupravy (bez poklopů) DN 80</t>
  </si>
  <si>
    <t>60</t>
  </si>
  <si>
    <t>400208000016</t>
  </si>
  <si>
    <t>ŠOUPĚ E2 PŘÍRUBOVÉ KRÁTKÉ DN 80</t>
  </si>
  <si>
    <t>1410765121</t>
  </si>
  <si>
    <t>VODA Šoupata ŠOUPĚ E2 PŘÍRUBOVÉ KRÁTKÉ DN 80</t>
  </si>
  <si>
    <t>61</t>
  </si>
  <si>
    <t>891247111</t>
  </si>
  <si>
    <t>Montáž hydrantů podzemních DN 80</t>
  </si>
  <si>
    <t>-890759445</t>
  </si>
  <si>
    <t>Montáž vodovodních armatur na potrubí hydrantů podzemních (bez osazení poklopů) DN 80</t>
  </si>
  <si>
    <t>62</t>
  </si>
  <si>
    <t>D49008015016</t>
  </si>
  <si>
    <t>HYDRANT PODZEMNÍ PLNOPRŮTOKOVÝ 80/1,50 m</t>
  </si>
  <si>
    <t>-1078234485</t>
  </si>
  <si>
    <t>63</t>
  </si>
  <si>
    <t>899401113</t>
  </si>
  <si>
    <t>Osazení poklopů litinových hydrantových</t>
  </si>
  <si>
    <t>-655819682</t>
  </si>
  <si>
    <t>64</t>
  </si>
  <si>
    <t>195000000002</t>
  </si>
  <si>
    <t xml:space="preserve">HYDRANTOVÝ POKLOP 21 kg </t>
  </si>
  <si>
    <t>1942976541</t>
  </si>
  <si>
    <t xml:space="preserve">VODA Poklopy HYDRANTOVÝ POKLOP 21 kg </t>
  </si>
  <si>
    <t>65</t>
  </si>
  <si>
    <t>348200000000</t>
  </si>
  <si>
    <t xml:space="preserve">PODKLAD. DESKA  POD HYDRANT.POKLOP</t>
  </si>
  <si>
    <t>-1766996886</t>
  </si>
  <si>
    <t xml:space="preserve">VODA Příslušenství PODKLAD. DESKA  POD HYDRANT.POKLOP</t>
  </si>
  <si>
    <t>66</t>
  </si>
  <si>
    <t>899401112</t>
  </si>
  <si>
    <t>Osazení poklopů litinových šoupátkových</t>
  </si>
  <si>
    <t>476493284</t>
  </si>
  <si>
    <t>67</t>
  </si>
  <si>
    <t>175000000003</t>
  </si>
  <si>
    <t>POKLOP ULIČNÍ ŠOUP. KASI LOGO VODA</t>
  </si>
  <si>
    <t>-1238533806</t>
  </si>
  <si>
    <t>VODA Poklopy POKLOP ULIČNÍ ŠOUP. KASI LOGO VODA</t>
  </si>
  <si>
    <t>68</t>
  </si>
  <si>
    <t>348100000000</t>
  </si>
  <si>
    <t xml:space="preserve">PODKLAD. DESKA  UNI DN UNI</t>
  </si>
  <si>
    <t>120416443</t>
  </si>
  <si>
    <t xml:space="preserve">VO+KA+PL Příslušenství PODKLAD. DESKA  UNI DN UNI</t>
  </si>
  <si>
    <t>69</t>
  </si>
  <si>
    <t>950205010003</t>
  </si>
  <si>
    <t>SOUPRAVA ZEMNÍ TELESKOPICKÁ E2-1,3 -1,8 DN 50-100 (1,3-1,8m)</t>
  </si>
  <si>
    <t>-1302771890</t>
  </si>
  <si>
    <t>VODA+PLYN Zemní soupravy - DN 50-600 SOUPRAVA ZEMNÍ TELESKOPICKÁ E2-1,3 -1,8 DN 50-100 (1,3-1,8m)</t>
  </si>
  <si>
    <t>99</t>
  </si>
  <si>
    <t>Přesun hmot</t>
  </si>
  <si>
    <t>70</t>
  </si>
  <si>
    <t>998276101</t>
  </si>
  <si>
    <t>Přesun hmot pro trubní vedení z trub z plastických hmot otevřený výkop</t>
  </si>
  <si>
    <t>-246891994</t>
  </si>
  <si>
    <t>Přesun hmot pro trubní vedení hloubené z trub z plastických hmot nebo sklolaminátových pro vodovody nebo kanalizace v otevřeném výkopu dopravní vzdálenost do 15 m</t>
  </si>
  <si>
    <t>Komunikace</t>
  </si>
  <si>
    <t>71</t>
  </si>
  <si>
    <t>113107325</t>
  </si>
  <si>
    <t>Odstranění podkladu z kameniva drceného tl 500 mm strojně pl do 50 m2</t>
  </si>
  <si>
    <t>-175435809</t>
  </si>
  <si>
    <t>Odstranění podkladů nebo krytů strojně plochy jednotlivě do 50 m2 s přemístěním hmot na skládku na vzdálenost do 3 m nebo s naložením na dopravní prostředek z kameniva hrubého drceného, o tl. vrstvy přes 400 do 500 mm</t>
  </si>
  <si>
    <t>"štěrk.vozovka" 2,50*0,68+24,00*1,00</t>
  </si>
  <si>
    <t>72</t>
  </si>
  <si>
    <t>113107324</t>
  </si>
  <si>
    <t>Odstranění podkladu z kameniva drceného tl 400 mm strojně pl do 50 m2</t>
  </si>
  <si>
    <t>2100230569</t>
  </si>
  <si>
    <t>Odstranění podkladů nebo krytů strojně plochy jednotlivě do 50 m2 s přemístěním hmot na skládku na vzdálenost do 3 m nebo s naložením na dopravní prostředek z kameniva hrubého drceného, o tl. vrstvy přes 300 do 400 mm</t>
  </si>
  <si>
    <t>"místní komunikace asfalt" 23,50*0,66</t>
  </si>
  <si>
    <t>73</t>
  </si>
  <si>
    <t>113107342</t>
  </si>
  <si>
    <t>Odstranění podkladu živičného tl 100 mm strojně pl do 50 m2</t>
  </si>
  <si>
    <t>1958367078</t>
  </si>
  <si>
    <t>Odstranění podkladů nebo krytů strojně plochy jednotlivě do 50 m2 s přemístěním hmot na skládku na vzdálenost do 3 m nebo s naložením na dopravní prostředek živičných, o tl. vrstvy přes 50 do 100 mm</t>
  </si>
  <si>
    <t>74</t>
  </si>
  <si>
    <t>113154122</t>
  </si>
  <si>
    <t>Frézování živičného krytu tl 40 mm pruh š 1 m pl do 500 m2 bez překážek v trase</t>
  </si>
  <si>
    <t>2091288165</t>
  </si>
  <si>
    <t xml:space="preserve">Frézování živičného podkladu nebo krytu  s naložením na dopravní prostředek plochy do 500 m2 bez překážek v trase pruhu šířky přes 0,5 m do 1 m, tloušťky vrstvy 40 mm</t>
  </si>
  <si>
    <t>"místní komunikace asfalt" 23,50*(0,66+0,30*1)</t>
  </si>
  <si>
    <t>75</t>
  </si>
  <si>
    <t>919735111</t>
  </si>
  <si>
    <t>Řezání stávajícího živičného krytu hl do 50 mm</t>
  </si>
  <si>
    <t>14999754</t>
  </si>
  <si>
    <t xml:space="preserve">Řezání stávajícího živičného krytu nebo podkladu  hloubky do 50 mm</t>
  </si>
  <si>
    <t>"místní komunikace asfalt" 23,50</t>
  </si>
  <si>
    <t>76</t>
  </si>
  <si>
    <t>919735112</t>
  </si>
  <si>
    <t>Řezání stávajícího živičného krytu hl do 100 mm</t>
  </si>
  <si>
    <t>-995089088</t>
  </si>
  <si>
    <t xml:space="preserve">Řezání stávajícího živičného krytu nebo podkladu  hloubky přes 50 do 100 mm</t>
  </si>
  <si>
    <t>77</t>
  </si>
  <si>
    <t>997221551</t>
  </si>
  <si>
    <t>Vodorovná doprava suti ze sypkých materiálů do 1 km</t>
  </si>
  <si>
    <t>1156489601</t>
  </si>
  <si>
    <t xml:space="preserve">Vodorovná doprava suti  bez naložení, ale se složením a s hrubým urovnáním ze sypkých materiálů, na vzdálenost do 1 km</t>
  </si>
  <si>
    <t>štěrk.vozovka</t>
  </si>
  <si>
    <t>"kam.drcené tl.50cm" 25,70*0,750</t>
  </si>
  <si>
    <t>místní komunikace asfalt</t>
  </si>
  <si>
    <t>"kam.drcené tl.40cm" 15,51*0,580</t>
  </si>
  <si>
    <t>"živice tl.10cm" 15,51*0,220</t>
  </si>
  <si>
    <t>"fréz.živice tl.4cm" 22,56*0,103</t>
  </si>
  <si>
    <t>78</t>
  </si>
  <si>
    <t>997221559</t>
  </si>
  <si>
    <t>Příplatek ZKD 1 km u vodorovné dopravy suti ze sypkých materiálů</t>
  </si>
  <si>
    <t>749360756</t>
  </si>
  <si>
    <t xml:space="preserve">Vodorovná doprava suti  bez naložení, ale se složením a s hrubým urovnáním Příplatek k ceně za každý další i započatý 1 km přes 1 km</t>
  </si>
  <si>
    <t>34,007*6</t>
  </si>
  <si>
    <t>79</t>
  </si>
  <si>
    <t>997221855</t>
  </si>
  <si>
    <t>Poplatek za uložení na skládce (skládkovné) zeminy a kameniva kód odpadu 170 504</t>
  </si>
  <si>
    <t>-279133354</t>
  </si>
  <si>
    <t>80</t>
  </si>
  <si>
    <t>997221845</t>
  </si>
  <si>
    <t>Poplatek za uložení na skládce (skládkovné) odpadu asfaltového bez dehtu kód odpadu 170 302</t>
  </si>
  <si>
    <t>559429777</t>
  </si>
  <si>
    <t>Poplatek za uložení stavebního odpadu na skládce (skládkovné) asfaltového bez obsahu dehtu zatříděného do Katalogu odpadů pod kódem 170 302</t>
  </si>
  <si>
    <t>81</t>
  </si>
  <si>
    <t>564861111</t>
  </si>
  <si>
    <t>Podklad ze štěrkodrtě ŠD tl 200 mm</t>
  </si>
  <si>
    <t>406923137</t>
  </si>
  <si>
    <t xml:space="preserve">Podklad ze štěrkodrti ŠD  s rozprostřením a zhutněním, po zhutnění tl. 200 mm</t>
  </si>
  <si>
    <t xml:space="preserve">"štěrk.vozovka" (2,50*0,68+24,00*1,00)*2   "celk.tl.40cm</t>
  </si>
  <si>
    <t>82</t>
  </si>
  <si>
    <t>564732111</t>
  </si>
  <si>
    <t>Podklad z vibrovaného štěrku VŠ tl 100 mm</t>
  </si>
  <si>
    <t>-625224677</t>
  </si>
  <si>
    <t xml:space="preserve">Podklad nebo kryt z vibrovaného štěrku VŠ  s rozprostřením, vlhčením a zhutněním, po zhutnění tl. 100 mm</t>
  </si>
  <si>
    <t>83</t>
  </si>
  <si>
    <t>-1674329714</t>
  </si>
  <si>
    <t>84</t>
  </si>
  <si>
    <t>564952111</t>
  </si>
  <si>
    <t>Podklad z mechanicky zpevněného kameniva MZK tl 150 mm</t>
  </si>
  <si>
    <t>988896449</t>
  </si>
  <si>
    <t xml:space="preserve">Podklad z mechanicky zpevněného kameniva MZK (minerální beton)  s rozprostřením a s hutněním, po zhutnění tl. 150 mm</t>
  </si>
  <si>
    <t>85</t>
  </si>
  <si>
    <t>573231106</t>
  </si>
  <si>
    <t>Postřik živičný spojovací ze silniční emulze v množství 0,30 kg/m2</t>
  </si>
  <si>
    <t>457443384</t>
  </si>
  <si>
    <t>Postřik spojovací PS bez posypu kamenivem ze silniční emulze, v množství 0,30 kg/m2</t>
  </si>
  <si>
    <t>86</t>
  </si>
  <si>
    <t>577155132</t>
  </si>
  <si>
    <t>Asfaltový beton vrstva ložní ACL 16 (ABH) tl 60 mm š do 3 m z modifikovaného asfaltu</t>
  </si>
  <si>
    <t>319870775</t>
  </si>
  <si>
    <t xml:space="preserve">Asfaltový beton vrstva ložní ACL 16 (ABH)  s rozprostřením a zhutněním z modifikovaného asfaltu v pruhu šířky do 3 m, po zhutnění tl. 60 mm</t>
  </si>
  <si>
    <t>87</t>
  </si>
  <si>
    <t>537222336</t>
  </si>
  <si>
    <t>88</t>
  </si>
  <si>
    <t>577134131</t>
  </si>
  <si>
    <t>Asfaltový beton vrstva obrusná ACO 11 (ABS) tř. I tl 40 mm š do 3 m z modifikovaného asfaltu</t>
  </si>
  <si>
    <t>-1979281873</t>
  </si>
  <si>
    <t xml:space="preserve">Asfaltový beton vrstva obrusná ACO 11 (ABS)  s rozprostřením a se zhutněním z modifikovaného asfaltu v pruhu šířky do 3 m, po zhutnění tl. 40 mm</t>
  </si>
  <si>
    <t>89</t>
  </si>
  <si>
    <t>K-AP</t>
  </si>
  <si>
    <t>Asfaltový pásek - napojení nové vrstvy na starou vrstvu (dodávka+montáž)</t>
  </si>
  <si>
    <t>-1716808634</t>
  </si>
  <si>
    <t>90</t>
  </si>
  <si>
    <t>998225111</t>
  </si>
  <si>
    <t>Přesun hmot pro pozemní komunikace s krytem z kamene, monolitickým betonovým nebo živičným</t>
  </si>
  <si>
    <t>1890483468</t>
  </si>
  <si>
    <t xml:space="preserve">Přesun hmot pro komunikace s krytem z kameniva, monolitickým betonovým nebo živičným  dopravní vzdálenost do 200 m jakékoliv délky objektu</t>
  </si>
  <si>
    <t>SO 01.2 - Vodovodní přípojky (bez domovních přípojek na p.p.č.1609/22,/23,/24,/25)</t>
  </si>
  <si>
    <t>3*6</t>
  </si>
  <si>
    <t>121101101</t>
  </si>
  <si>
    <t>Sejmutí ornice s přemístěním na vzdálenost do 50 m</t>
  </si>
  <si>
    <t>-1130534664</t>
  </si>
  <si>
    <t xml:space="preserve">Sejmutí ornice nebo lesní půdy  s vodorovným přemístěním na hromady v místě upotřebení nebo na dočasné či trvalé skládky se složením, na vzdálenost do 50 m</t>
  </si>
  <si>
    <t>8,00*1,00*0,15</t>
  </si>
  <si>
    <t>"vodoměrné šachty" (6,50)*12*0,15</t>
  </si>
  <si>
    <t>53,00*1,00*1,60</t>
  </si>
  <si>
    <t>"štěrková vozovka-budoucí komunikace" -45,00*1,00*0,50</t>
  </si>
  <si>
    <t>"ornice" -8,00*1,00*0,15</t>
  </si>
  <si>
    <t>"vodoměrné šachty" (10,00)*12</t>
  </si>
  <si>
    <t>"ornice" -(6,50)*12*0,15</t>
  </si>
  <si>
    <t>"odp.ostatních hornin" -169,4*0,50</t>
  </si>
  <si>
    <t>84,7</t>
  </si>
  <si>
    <t>169,4*0,50</t>
  </si>
  <si>
    <t>53,00*2*1,60</t>
  </si>
  <si>
    <t>"vodoměrné šachty" (9,00)*12</t>
  </si>
  <si>
    <t>84,7+84,7</t>
  </si>
  <si>
    <t>"výkop" 84,7+84,7</t>
  </si>
  <si>
    <t>169,4*1,60</t>
  </si>
  <si>
    <t xml:space="preserve">"odp.lože"  -7,95</t>
  </si>
  <si>
    <t xml:space="preserve">"odp.obsypu"  -12,296</t>
  </si>
  <si>
    <t>"odp.vodom.šachet" -(2,50)*12</t>
  </si>
  <si>
    <t>"navýšení terénu" 10,00*1,00*0,60</t>
  </si>
  <si>
    <t>125,154*1,80</t>
  </si>
  <si>
    <t>1898296424</t>
  </si>
  <si>
    <t>ornice na mezideponii a zpět</t>
  </si>
  <si>
    <t>12,9*2</t>
  </si>
  <si>
    <t>774723417</t>
  </si>
  <si>
    <t>"materiál pro obsyp potrubí" 12,296</t>
  </si>
  <si>
    <t>"materiál pro lože pod potrubí" 7,95</t>
  </si>
  <si>
    <t>"materiál pro zásyp" 125,154</t>
  </si>
  <si>
    <t>53,00*1,00*0,232</t>
  </si>
  <si>
    <t>12,296*1,80</t>
  </si>
  <si>
    <t>181301102</t>
  </si>
  <si>
    <t>Rozprostření ornice tl vrstvy do 150 mm pl do 500 m2 v rovině nebo ve svahu do 1:5</t>
  </si>
  <si>
    <t>-1511097787</t>
  </si>
  <si>
    <t>Rozprostření a urovnání ornice v rovině nebo ve svahu sklonu do 1:5 při souvislé ploše do 500 m2, tl. vrstvy přes 100 do 150 mm</t>
  </si>
  <si>
    <t>8,00*1,00</t>
  </si>
  <si>
    <t>"vodoměrné šachty" (6,50)*12</t>
  </si>
  <si>
    <t>181411131</t>
  </si>
  <si>
    <t>Založení parkového trávníku výsevem plochy do 1000 m2 v rovině a ve svahu do 1:5</t>
  </si>
  <si>
    <t>-1200108953</t>
  </si>
  <si>
    <t>Založení trávníku na půdě předem připravené plochy do 1000 m2 výsevem včetně utažení parkového v rovině nebo na svahu do 1:5</t>
  </si>
  <si>
    <t>00572410</t>
  </si>
  <si>
    <t>osivo směs travní parková</t>
  </si>
  <si>
    <t>kg</t>
  </si>
  <si>
    <t>-1856626525</t>
  </si>
  <si>
    <t>86,00*0,015</t>
  </si>
  <si>
    <t>53,00*1,00*0,15</t>
  </si>
  <si>
    <t>451541111</t>
  </si>
  <si>
    <t>Lože pod potrubí otevřený výkop ze štěrkodrtě</t>
  </si>
  <si>
    <t>686792850</t>
  </si>
  <si>
    <t>Lože pod potrubí, stoky a drobné objekty v otevřeném výkopu ze štěrkodrtě 0-63 mm</t>
  </si>
  <si>
    <t>"armaturní šachty" 1,65*1,65*0,05*12</t>
  </si>
  <si>
    <t>0,30*0,30*0,30*12</t>
  </si>
  <si>
    <t>452311171</t>
  </si>
  <si>
    <t>Podkladní desky z betonu prostého tř. C 30/37 otevřený výkop</t>
  </si>
  <si>
    <t>1411711229</t>
  </si>
  <si>
    <t>Podkladní a zajišťovací konstrukce z betonu prostého v otevřeném výkopu desky pod potrubí, stoky a drobné objekty z betonu tř. C 30/37</t>
  </si>
  <si>
    <t>"armaturní šachty" 1,50*1,50*0,10*12</t>
  </si>
  <si>
    <t>"podkladní bloky" 0,30*4*0,30*12</t>
  </si>
  <si>
    <t>"armaturní šachty" 1,65*4*0,10*12</t>
  </si>
  <si>
    <t>899620161</t>
  </si>
  <si>
    <t>Obetonování plastové šachty z polypropylenu betonem prostým tř. C 30/37 otevřený výkop</t>
  </si>
  <si>
    <t>253275279</t>
  </si>
  <si>
    <t>Obetonování plastových šachet z polypropylenu betonem prostým v otevřeném výkopu, beton tř. C 30/37</t>
  </si>
  <si>
    <t>"armaturní šachty" 3,14*1,50*0,46*0,15*12</t>
  </si>
  <si>
    <t>899640112</t>
  </si>
  <si>
    <t xml:space="preserve">Bednění pro obetonování plastových šachet  kruhových otevřený výkop</t>
  </si>
  <si>
    <t>1953318016</t>
  </si>
  <si>
    <t>Bednění pro obetonování plastových šachet v otevřeném výkopu kruhových</t>
  </si>
  <si>
    <t>"armaturní šachty" 3,14*1,50*0,46*12</t>
  </si>
  <si>
    <t>871161211</t>
  </si>
  <si>
    <t>Montáž potrubí z PE100 SDR 11 otevřený výkop svařovaných elektrotvarovkou D 32 x 3,0 mm</t>
  </si>
  <si>
    <t>-556226210</t>
  </si>
  <si>
    <t>Montáž vodovodního potrubí z plastů v otevřeném výkopu z polyetylenu PE 100 svařovaných elektrotvarovkou SDR 11/PN16 D 32 x 3,0 mm</t>
  </si>
  <si>
    <t>"dle výkresu D.1.4.2" 68,17-15,96</t>
  </si>
  <si>
    <t>286159260.1</t>
  </si>
  <si>
    <t>trubka vodovodní tlaková HDPE RC plus DN/OD 32x2,9 SDR 11</t>
  </si>
  <si>
    <t>-1145079699</t>
  </si>
  <si>
    <t>52,21*1,015</t>
  </si>
  <si>
    <t>892233122</t>
  </si>
  <si>
    <t>Proplach a dezinfekce vodovodního potrubí DN od 40 do 70</t>
  </si>
  <si>
    <t>121032396</t>
  </si>
  <si>
    <t>"dle výkresu D.1.4.2" 96,97-22,70</t>
  </si>
  <si>
    <t>99898576</t>
  </si>
  <si>
    <t>"dle výkresu D.1.4.2" 12</t>
  </si>
  <si>
    <t>610003200116</t>
  </si>
  <si>
    <t>TVAROVKA ISO VNĚJŠÍ ZÁVIT DN 32-1''</t>
  </si>
  <si>
    <t>872210127</t>
  </si>
  <si>
    <t>VODA+KANAL Trubní fitinky - ISO, ZAK, FIT TVAROVKA ISO VNĚJŠÍ ZÁVIT DN 32-1''</t>
  </si>
  <si>
    <t>"dle výkresu D.1.4.2" 32-8</t>
  </si>
  <si>
    <t>877161101</t>
  </si>
  <si>
    <t>Montáž elektrospojek na vodovodním potrubí z PE trub d 32</t>
  </si>
  <si>
    <t>-950427575</t>
  </si>
  <si>
    <t>Montáž tvarovek na vodovodním plastovém potrubí z polyetylenu PE 100 elektrotvarovek SDR 11/PN16 spojek, oblouků nebo redukcí d 32</t>
  </si>
  <si>
    <t>287612682</t>
  </si>
  <si>
    <t>MB d 32, PE100, SDR11, spojka s lehce vyrazitelným dorazem, elektro</t>
  </si>
  <si>
    <t>-2053075111</t>
  </si>
  <si>
    <t>"dle výkresu D.1.4.2" 16-4</t>
  </si>
  <si>
    <t>891249111</t>
  </si>
  <si>
    <t>Montáž navrtávacích pasů na potrubí z jakýchkoli trub DN 80</t>
  </si>
  <si>
    <t>-1699535633</t>
  </si>
  <si>
    <t>Montáž vodovodních armatur na potrubí navrtávacích pasů s ventilem Jt 1 Mpa, na potrubí z trub osinkocementových, litinových, ocelových nebo plastických hmot DN 80</t>
  </si>
  <si>
    <t>287615344</t>
  </si>
  <si>
    <t>DAV d90 / d32, PE100, SDR11, navrtávací odbočkový ventil, bez spojky, elektro (615616)</t>
  </si>
  <si>
    <t>-108091953</t>
  </si>
  <si>
    <t>287615325</t>
  </si>
  <si>
    <t>EBS délka 1,1 - 1,8 m zemní souprava teleskopická pro DAV</t>
  </si>
  <si>
    <t>851038929</t>
  </si>
  <si>
    <t>891162211</t>
  </si>
  <si>
    <t>Montáž závitového vodoměru G 1 v šachtě</t>
  </si>
  <si>
    <t>-759548720</t>
  </si>
  <si>
    <t>Montáž vodovodních armatur na potrubí vodoměrů v šachtě závitových G 1</t>
  </si>
  <si>
    <t>101140100144</t>
  </si>
  <si>
    <t>SOUPRAVA VODOMĚRNÁ NOVÁ 1"-1"</t>
  </si>
  <si>
    <t>81017638</t>
  </si>
  <si>
    <t>VŠ</t>
  </si>
  <si>
    <t>Vodoměrná šachta plastová, průměr 120cm, výška 150cm, vč.poklopu pochozího, vč.průchodky pro potrubí 32x2,9 (dodávka+montáž)</t>
  </si>
  <si>
    <t>-1557623000</t>
  </si>
  <si>
    <t>"dle výkresu D.1.5.5" 16-4</t>
  </si>
  <si>
    <t>SO 02.1 - Kanalizace</t>
  </si>
  <si>
    <t>2223</t>
  </si>
  <si>
    <t>60*6</t>
  </si>
  <si>
    <t>"křížení se sítěmi" 9,00*1,00*1,50</t>
  </si>
  <si>
    <t>"ČSOV" 5,00</t>
  </si>
  <si>
    <t>-1289572697</t>
  </si>
  <si>
    <t>2,50*1,30*0,15</t>
  </si>
  <si>
    <t>54,00*1,30*1,65</t>
  </si>
  <si>
    <t>146,00*1,30*2,45</t>
  </si>
  <si>
    <t>12,00*1,30*2,55</t>
  </si>
  <si>
    <t>64,00*1,30*2,40</t>
  </si>
  <si>
    <t>"rozšíření pro šachty hl.2,5m" 44,00</t>
  </si>
  <si>
    <t>"štěrk.vozovka" -18,50*1,30*0,50</t>
  </si>
  <si>
    <t>"štěrková vozovka-budoucí komunikace" -(255,00-15,00)*1,30*0,50</t>
  </si>
  <si>
    <t>"ornice" -2,50*1,30*0,15</t>
  </si>
  <si>
    <t>"drenáž" 276,00*0,25*0,25</t>
  </si>
  <si>
    <t>"odp.ostatních hornin" -713,037*0,50</t>
  </si>
  <si>
    <t>472086432</t>
  </si>
  <si>
    <t>356,518</t>
  </si>
  <si>
    <t>713,037*0,50</t>
  </si>
  <si>
    <t>1004461012</t>
  </si>
  <si>
    <t>356,519</t>
  </si>
  <si>
    <t>1259649412</t>
  </si>
  <si>
    <t xml:space="preserve">Zřízení pažení a rozepření stěn rýh pro podzemní vedení pro všechny šířky rýhy  příložné pro jakoukoliv mezerovitost, hloubky do 2 m</t>
  </si>
  <si>
    <t xml:space="preserve">17,00*2*1,65   "samostatně</t>
  </si>
  <si>
    <t xml:space="preserve">37,00*1*1,65   "souběh vodovod</t>
  </si>
  <si>
    <t>-324514337</t>
  </si>
  <si>
    <t xml:space="preserve">Odstranění pažení a rozepření stěn rýh pro podzemní vedení  s uložením materiálu na vzdálenost do 3 m od kraje výkopu příložné, hloubky do 2 m</t>
  </si>
  <si>
    <t>151101102</t>
  </si>
  <si>
    <t>Zřízení příložného pažení a rozepření stěn rýh hl do 4 m</t>
  </si>
  <si>
    <t>931568873</t>
  </si>
  <si>
    <t>Zřízení pažení a rozepření stěn rýh pro podzemní vedení pro všechny šířky rýhy příložné pro jakoukoliv mezerovitost, hloubky do 4 m</t>
  </si>
  <si>
    <t xml:space="preserve">146,00*1*2,45   "souběh vodovod</t>
  </si>
  <si>
    <t xml:space="preserve">12,00*1*2,55   "souběh vodovod</t>
  </si>
  <si>
    <t xml:space="preserve">64,00*1*2,40   "souběh vodovod</t>
  </si>
  <si>
    <t>151101112</t>
  </si>
  <si>
    <t>Odstranění příložného pažení a rozepření stěn rýh hl do 4 m</t>
  </si>
  <si>
    <t>-1787046140</t>
  </si>
  <si>
    <t>Odstranění pažení a rozepření stěn rýh pro podzemní vedení s uložením materiálu na vzdálenost do 3 m od kraje výkopu příložné, hloubky přes 2 do 4 m</t>
  </si>
  <si>
    <t>356,518+356,519-33,00</t>
  </si>
  <si>
    <t>161101102</t>
  </si>
  <si>
    <t>Svislé přemístění výkopku z horniny tř. 1 až 4 hl výkopu do 4 m</t>
  </si>
  <si>
    <t>-1022618376</t>
  </si>
  <si>
    <t>Svislé přemístění výkopku bez naložení do dopravní nádoby avšak s vyprázdněním dopravní nádoby na hromadu nebo do dopravního prostředku z horniny tř. 1 až 4, při hloubce výkopu přes 2,5 do 4 m</t>
  </si>
  <si>
    <t>"výkop" 356,518+356,519</t>
  </si>
  <si>
    <t>713,037*1,60</t>
  </si>
  <si>
    <t xml:space="preserve">"odp.lože"  -53,82</t>
  </si>
  <si>
    <t xml:space="preserve">"odp.lože beton"  -3,375</t>
  </si>
  <si>
    <t xml:space="preserve">"odp.obsypu"  -233,22</t>
  </si>
  <si>
    <t>"odp.drenáže" -17,25</t>
  </si>
  <si>
    <t>"odp.šachet" -28,00</t>
  </si>
  <si>
    <t>"navýšení terénu" 14,50*1,30*0,60</t>
  </si>
  <si>
    <t>388,682*1,80</t>
  </si>
  <si>
    <t>-1955000904</t>
  </si>
  <si>
    <t>0,488*2</t>
  </si>
  <si>
    <t>167101101</t>
  </si>
  <si>
    <t>Nakládání výkopku z hornin tř. 1 až 4 do 100 m3</t>
  </si>
  <si>
    <t>1732853533</t>
  </si>
  <si>
    <t xml:space="preserve">Nakládání, skládání a překládání neulehlého výkopku nebo sypaniny  nakládání, množství do 100 m3, z hornin tř. 1 až 4</t>
  </si>
  <si>
    <t>"materiál pro obsyp potrubí" 206,679</t>
  </si>
  <si>
    <t>"materiál pro lože pod potrubí" 53,82</t>
  </si>
  <si>
    <t>"materiál pro zásyp" 388,682</t>
  </si>
  <si>
    <t>"DN300" 276,00*1,30*0,65</t>
  </si>
  <si>
    <t>odpočet potrubí</t>
  </si>
  <si>
    <t>-276,00*3,14*0,175*0,175</t>
  </si>
  <si>
    <t>206,679*1,80</t>
  </si>
  <si>
    <t>-2116384061</t>
  </si>
  <si>
    <t>2,50*1,30</t>
  </si>
  <si>
    <t>584043678</t>
  </si>
  <si>
    <t>97232768</t>
  </si>
  <si>
    <t>3,25*0,015</t>
  </si>
  <si>
    <t>"DN300" 276,00*1,30*0,15</t>
  </si>
  <si>
    <t>"šachty" 1,50*1,50*0,15*10</t>
  </si>
  <si>
    <t>"šachty" 1,50*4*0,15*10</t>
  </si>
  <si>
    <t>"drenáž" 276,00</t>
  </si>
  <si>
    <t>831372121</t>
  </si>
  <si>
    <t>Montáž potrubí z trub kameninových hrdlových s integrovaným těsněním výkop sklon do 20 % DN 300</t>
  </si>
  <si>
    <t>-295552950</t>
  </si>
  <si>
    <t>Montáž potrubí z trub kameninových hrdlových s integrovaným těsněním v otevřeném výkopu ve sklonu do 20 % DN 300</t>
  </si>
  <si>
    <t>59710711</t>
  </si>
  <si>
    <t>trouba kameninová glazovaná DN 300mm L2,50m spojovací systém C Třída 160</t>
  </si>
  <si>
    <t>1451967779</t>
  </si>
  <si>
    <t>275,85*1,015</t>
  </si>
  <si>
    <t>837371221</t>
  </si>
  <si>
    <t>Montáž kameninových tvarovek odbočných s integrovaným těsněním otevřený výkop DN 300</t>
  </si>
  <si>
    <t>1550842108</t>
  </si>
  <si>
    <t>Montáž kameninových tvarovek na potrubí z trub kameninových v otevřeném výkopu s integrovaným těsněním odbočných DN 300</t>
  </si>
  <si>
    <t>59711770</t>
  </si>
  <si>
    <t>odbočka kameninová glazovaná jednoduchá kolmá DN 300/150 L50cm spojovací systém C/F tř.160/-</t>
  </si>
  <si>
    <t>-1640919046</t>
  </si>
  <si>
    <t>837372221</t>
  </si>
  <si>
    <t>Montáž kameninových tvarovek jednoosých s integrovaným těsněním otevřený výkop DN 300</t>
  </si>
  <si>
    <t>-1106582668</t>
  </si>
  <si>
    <t>Montáž kameninových tvarovek na potrubí z trub kameninových v otevřeném výkopu s integrovaným těsněním jednoosých DN 300</t>
  </si>
  <si>
    <t>597108490</t>
  </si>
  <si>
    <t>trouba kameninová glazovaná zkrácená GZ DN300mm L60(75)cm třída 160 spojovací systém C</t>
  </si>
  <si>
    <t>-1000954635</t>
  </si>
  <si>
    <t>trouba kameninová glazovaná zkrácená DN300mm L60(75)cm třída 160 spojovací systém C</t>
  </si>
  <si>
    <t>597108790</t>
  </si>
  <si>
    <t>trouba kameninová glazovaná zkrácená GA DN300mm L60(75)cm třída 160 spojovací systém C</t>
  </si>
  <si>
    <t>1002577145</t>
  </si>
  <si>
    <t>trouba kameninová glazovaná zkrácená bez hrdla DN 300mm L 60(75)cm třída 160 spojovací systém C</t>
  </si>
  <si>
    <t>597108190</t>
  </si>
  <si>
    <t>trouba kameninová neglazovaná zkrácená GE DN300mm L25cm třída 160 spojovací systém C</t>
  </si>
  <si>
    <t>-519699798</t>
  </si>
  <si>
    <t>trouba kameninová neglazovaná zkrácená DN300mm L25cm třída 160 spojovací systém C</t>
  </si>
  <si>
    <t>"napojení do ČSOV" 1</t>
  </si>
  <si>
    <t>8-vrt300</t>
  </si>
  <si>
    <t>Vývrt průměr 400mm do stěny stávající ČSOV, vč.likvidace suti, vč.utěsnění potrubí síranovzdornou maltou (dodávka+montáž)</t>
  </si>
  <si>
    <t>-1639417608</t>
  </si>
  <si>
    <t>892372121</t>
  </si>
  <si>
    <t>Tlaková zkouška vzduchem potrubí DN 300 těsnícím vakem ucpávkovým</t>
  </si>
  <si>
    <t>úsek</t>
  </si>
  <si>
    <t>-817660110</t>
  </si>
  <si>
    <t>Tlakové zkoušky vzduchem těsnícími vaky ucpávkovými DN 300</t>
  </si>
  <si>
    <t>359901211</t>
  </si>
  <si>
    <t>Monitoring stoky jakékoli výšky na nové kanalizaci</t>
  </si>
  <si>
    <t>2135481153</t>
  </si>
  <si>
    <t>Monitoring stok (kamerový systém) jakékoli výšky nová kanalizace</t>
  </si>
  <si>
    <t>452112111</t>
  </si>
  <si>
    <t>Osazení betonových prstenců nebo rámů v do 100 mm</t>
  </si>
  <si>
    <t>-1416112470</t>
  </si>
  <si>
    <t>Osazení betonových dílců prstenců nebo rámů pod poklopy a mříže, výšky do 100 mm</t>
  </si>
  <si>
    <t>592240111</t>
  </si>
  <si>
    <t>prstenec betonový vyrovnávací ke krytu šachty 62,5x6x10 cm XF4</t>
  </si>
  <si>
    <t>10000043</t>
  </si>
  <si>
    <t>dle Výkazu šachetních dílů beton.šachet</t>
  </si>
  <si>
    <t>592240121</t>
  </si>
  <si>
    <t>prstenec betonový vyrovnávací ke krytu šachty 62,5x8x10 cm XF4</t>
  </si>
  <si>
    <t>-1851434924</t>
  </si>
  <si>
    <t>592240131</t>
  </si>
  <si>
    <t>prstenec betonový vyrovnávací ke krytu šachty 62,5x10x10 cm XF4</t>
  </si>
  <si>
    <t>865330967</t>
  </si>
  <si>
    <t>452112121</t>
  </si>
  <si>
    <t>Osazení betonových prstenců nebo rámů v do 200 mm</t>
  </si>
  <si>
    <t>-1110060692</t>
  </si>
  <si>
    <t>Osazení betonových dílců prstenců nebo rámů pod poklopy a mříže, výšky přes 100 do 200 mm</t>
  </si>
  <si>
    <t>592241761</t>
  </si>
  <si>
    <t>prstenec betonový vyrovnávací 62,5x8x12 cm XF4</t>
  </si>
  <si>
    <t>346243400</t>
  </si>
  <si>
    <t>894411311</t>
  </si>
  <si>
    <t>Osazení železobetonových dílců pro šachty skruží rovných</t>
  </si>
  <si>
    <t>-300713315</t>
  </si>
  <si>
    <t>592241601</t>
  </si>
  <si>
    <t>skruž kanalizační s ocelovými stupadly 100 x 25 x 12 cm XF4</t>
  </si>
  <si>
    <t>-593901364</t>
  </si>
  <si>
    <t>592241611</t>
  </si>
  <si>
    <t>skruž kanalizační s ocelovými stupadly 100 x 50 x 12 cm XF4</t>
  </si>
  <si>
    <t>-1808346868</t>
  </si>
  <si>
    <t>894412411</t>
  </si>
  <si>
    <t>Osazení železobetonových dílců pro šachty skruží přechodových</t>
  </si>
  <si>
    <t>1106885812</t>
  </si>
  <si>
    <t>592243121</t>
  </si>
  <si>
    <t>kónus šachetní betonový kapsové plastové stupadlo 100x62,5x58 cm XF4</t>
  </si>
  <si>
    <t>352187599</t>
  </si>
  <si>
    <t>894414111</t>
  </si>
  <si>
    <t>Osazení železobetonových dílců pro šachty skruží základových (dno)</t>
  </si>
  <si>
    <t>1942419395</t>
  </si>
  <si>
    <t>592243387</t>
  </si>
  <si>
    <t>dno betonové šachty kanalizační přímé TBZ-Q Perfect 300-785 XF4</t>
  </si>
  <si>
    <t>598847608</t>
  </si>
  <si>
    <t>59224348</t>
  </si>
  <si>
    <t>těsnění elastomerové pro spojení šachetních dílů DN 1000</t>
  </si>
  <si>
    <t>1647719484</t>
  </si>
  <si>
    <t>28612250</t>
  </si>
  <si>
    <t>vložka šachtová kanalizační DN 160</t>
  </si>
  <si>
    <t>-983812385</t>
  </si>
  <si>
    <t>"pro domovní přípojky" 3</t>
  </si>
  <si>
    <t>899104112</t>
  </si>
  <si>
    <t>Osazení poklopů litinových nebo ocelových včetně rámů pro třídu zatížení D400, E600</t>
  </si>
  <si>
    <t>1461221300</t>
  </si>
  <si>
    <t>Osazení poklopů litinových a ocelových včetně rámů pro třídu zatížení D400, E600</t>
  </si>
  <si>
    <t>5524121</t>
  </si>
  <si>
    <t>poklop na vstupní šachty D400-60cm litinový</t>
  </si>
  <si>
    <t>-558036132</t>
  </si>
  <si>
    <t>-1390866416</t>
  </si>
  <si>
    <t>"štěrk.vozovka" 18,50*1,30</t>
  </si>
  <si>
    <t>1607239021</t>
  </si>
  <si>
    <t>"kam.drcené tl.50cm" 24,05*0,750</t>
  </si>
  <si>
    <t>-1371317794</t>
  </si>
  <si>
    <t>18,038*6</t>
  </si>
  <si>
    <t>304724726</t>
  </si>
  <si>
    <t>-1621646588</t>
  </si>
  <si>
    <t xml:space="preserve">"štěrk.vozovka" 18,50*1,30*2   "celk.tl.40cm</t>
  </si>
  <si>
    <t>1498504931</t>
  </si>
  <si>
    <t>88965569</t>
  </si>
  <si>
    <t>SO 02.2 - Kanalizační přípojky (bez domovních přípojek na p.p.č.1609/22,/23,/24,/25)</t>
  </si>
  <si>
    <t>5*6</t>
  </si>
  <si>
    <t>14,00*1,10*0,15</t>
  </si>
  <si>
    <t>59,00*1,10*2,20</t>
  </si>
  <si>
    <t>"štěrková vozovka-budoucí komunikace" -45,00*1,10*0,50</t>
  </si>
  <si>
    <t>"ornice" -14,00*1,10*0,15</t>
  </si>
  <si>
    <t>"odp.ostatních hornin" -115,72*0,50</t>
  </si>
  <si>
    <t>57,86</t>
  </si>
  <si>
    <t>115,72*0,50</t>
  </si>
  <si>
    <t>59,00*2*2,20</t>
  </si>
  <si>
    <t>57,86+57,86</t>
  </si>
  <si>
    <t>"výkop" 57,86+57,86</t>
  </si>
  <si>
    <t>115,72*1,60</t>
  </si>
  <si>
    <t xml:space="preserve">"odp.lože"  -9,735</t>
  </si>
  <si>
    <t xml:space="preserve">"odp.obsypu"  -42,185</t>
  </si>
  <si>
    <t>"navýšení terénu" 10,00*1,10*0,50</t>
  </si>
  <si>
    <t>69,3*1,80</t>
  </si>
  <si>
    <t>2,31*2</t>
  </si>
  <si>
    <t>"materiál pro obsyp potrubí" 42,185</t>
  </si>
  <si>
    <t>"materiál pro lože pod potrubí" 9,735</t>
  </si>
  <si>
    <t>"materiál pro zásyp" 69,3</t>
  </si>
  <si>
    <t>"DN150" 59,00*1,10*0,65</t>
  </si>
  <si>
    <t>42,185*1,80</t>
  </si>
  <si>
    <t>14,00*1,10</t>
  </si>
  <si>
    <t>15,40*0,015</t>
  </si>
  <si>
    <t>"DN150" 59,00*1,10*0,15</t>
  </si>
  <si>
    <t>"šachty" 0,60*0,60*0,15*12</t>
  </si>
  <si>
    <t>"šachty" 0,60*4*0,15*12</t>
  </si>
  <si>
    <t>877315211</t>
  </si>
  <si>
    <t>Montáž tvarovek z tvrdého PVC-systém KG nebo z polypropylenu-systém KG 2000 jednoosé DN 150</t>
  </si>
  <si>
    <t>361151709</t>
  </si>
  <si>
    <t xml:space="preserve">Montáž tvarovek na kanalizačním potrubí z trub z plastu  z tvrdého PVC nebo z polypropylenu v otevřeném výkopu jednoosých DN 150</t>
  </si>
  <si>
    <t>28611361</t>
  </si>
  <si>
    <t>koleno kanalizační PVC KG 150x45°</t>
  </si>
  <si>
    <t>-328356867</t>
  </si>
  <si>
    <t>28611528</t>
  </si>
  <si>
    <t>přechod kanalizační KG kamenina-plast DN 160</t>
  </si>
  <si>
    <t>-1173870963</t>
  </si>
  <si>
    <t>871315231</t>
  </si>
  <si>
    <t>Kanalizační potrubí z tvrdého PVC jednovrstvé tuhost třídy SN10 DN 160</t>
  </si>
  <si>
    <t>1014813594</t>
  </si>
  <si>
    <t>Kanalizační potrubí z tvrdého PVC v otevřeném výkopu ve sklonu do 20 %, hladkého plnostěnného jednovrstvého, tuhost třídy SN 10 DN 160</t>
  </si>
  <si>
    <t>-892801999</t>
  </si>
  <si>
    <t>894811143</t>
  </si>
  <si>
    <t>Revizní šachta z PVC typ přímý, DN 400/160 tlak 40 t hl od 1360 do 1730 mm</t>
  </si>
  <si>
    <t>1921619042</t>
  </si>
  <si>
    <t>Revizní šachta z tvrdého PVC v otevřeném výkopu typ přímý (DN šachty/DN trubního vedení) DN 400/160, odolnost vnějšímu tlaku 40 t, hloubka od 1360 do 1730 mm</t>
  </si>
  <si>
    <t>894811145</t>
  </si>
  <si>
    <t>Revizní šachta z PVC typ přímý, DN 400/160 tlak 40 t hl od 1860 do 2230 mm</t>
  </si>
  <si>
    <t>726386384</t>
  </si>
  <si>
    <t>Revizní šachta z tvrdého PVC v otevřeném výkopu typ přímý (DN šachty/DN trubního vedení) DN 400/160, odolnost vnějšímu tlaku 40 t, hloubka od 1860 do 2230 mm</t>
  </si>
  <si>
    <t>SO 02.3 - Úpravy na ČS</t>
  </si>
  <si>
    <t>857422122</t>
  </si>
  <si>
    <t>Montáž litinových tvarovek jednoosých přírubových otevřený výkop DN 500</t>
  </si>
  <si>
    <t>-1078965792</t>
  </si>
  <si>
    <t>Montáž litinových tvarovek na potrubí litinovém tlakovém jednoosých na potrubí z trub přírubových v otevřeném výkopu, kanálu nebo v šachtě DN 500</t>
  </si>
  <si>
    <t>857372192</t>
  </si>
  <si>
    <t>Příplatek za práci ve štole při montáži litinových tvarovek jednoosých přírubových DN 300 až 600</t>
  </si>
  <si>
    <t>-1322070380</t>
  </si>
  <si>
    <t>Montáž litinových tvarovek na potrubí litinovém tlakovém jednoosých na potrubí z trub přírubových Příplatek k ceně za práce ve štole, v uzavřeném kanálu nebo v objektech DN od 300 do 600</t>
  </si>
  <si>
    <t>8-01</t>
  </si>
  <si>
    <t>Atypická tvarovka pro vtok bezp.přepadu DN500/DN300, vč.příruby (dodávka+výroba+přesun hmot)</t>
  </si>
  <si>
    <t>987049042</t>
  </si>
  <si>
    <t>"dle výkresu D.1.5.10" 1</t>
  </si>
  <si>
    <t>SO 03 - Plynovod (bez domovních přípojek na p.p.č.1609/22,/23,/24,/25)</t>
  </si>
  <si>
    <t>2221</t>
  </si>
  <si>
    <t>278250375</t>
  </si>
  <si>
    <t>2*6</t>
  </si>
  <si>
    <t>33144156</t>
  </si>
  <si>
    <t>-1555677192</t>
  </si>
  <si>
    <t>10,00*1,00*0,15</t>
  </si>
  <si>
    <t>souběh kanalizace, voda</t>
  </si>
  <si>
    <t>255,00*0,66*1,60</t>
  </si>
  <si>
    <t>"štěrková vozovka-budoucí komunikace" -231,50*0,66*0,50</t>
  </si>
  <si>
    <t>samostatně</t>
  </si>
  <si>
    <t>10,00*1,00*1,60</t>
  </si>
  <si>
    <t>"místní komunikace asfalt" -10,00*1,00*0,45</t>
  </si>
  <si>
    <t>"drenáž" 10,00*0,25*0,25</t>
  </si>
  <si>
    <t>přípojky</t>
  </si>
  <si>
    <t>51,00*1,00*1,40</t>
  </si>
  <si>
    <t>"ornice" -6,00*1,00*0,15</t>
  </si>
  <si>
    <t>"odp.ostatních hornin" -246,03*0,50</t>
  </si>
  <si>
    <t>123,015</t>
  </si>
  <si>
    <t>246,03*0,50</t>
  </si>
  <si>
    <t>255,00*1*1,60</t>
  </si>
  <si>
    <t>10,00*2*1,60</t>
  </si>
  <si>
    <t>51,00*2*1,40</t>
  </si>
  <si>
    <t>123,015+123,015</t>
  </si>
  <si>
    <t>"výkop" 123,015+123,015</t>
  </si>
  <si>
    <t>246,03*1,60</t>
  </si>
  <si>
    <t xml:space="preserve">"odp.lože"  -34,395</t>
  </si>
  <si>
    <t xml:space="preserve">"odp.obsypu"  -58,725</t>
  </si>
  <si>
    <t>"odp.drenáže" -0,625</t>
  </si>
  <si>
    <t>152,285*1,80</t>
  </si>
  <si>
    <t>860570962</t>
  </si>
  <si>
    <t>1,5*2</t>
  </si>
  <si>
    <t>956887162</t>
  </si>
  <si>
    <t>"materiál pro obsyp potrubí" 58,725</t>
  </si>
  <si>
    <t>"materiál pro lože pod potrubí" 34,395</t>
  </si>
  <si>
    <t>"materiál pro zásyp" 152,285</t>
  </si>
  <si>
    <t>255,00*0,66*0,263</t>
  </si>
  <si>
    <t>10,00*1,00*0,263</t>
  </si>
  <si>
    <t>51,00*1,00*0,232</t>
  </si>
  <si>
    <t>58,725*1,80</t>
  </si>
  <si>
    <t>1738989258</t>
  </si>
  <si>
    <t>6,00*1,00</t>
  </si>
  <si>
    <t>2138674966</t>
  </si>
  <si>
    <t>129778126</t>
  </si>
  <si>
    <t>6,00*0,015</t>
  </si>
  <si>
    <t>255,00*0,66*0,15</t>
  </si>
  <si>
    <t>51,00*1,00*0,15</t>
  </si>
  <si>
    <t>1250061143</t>
  </si>
  <si>
    <t>"drenáž (úseky bez souběhu)" 10,00</t>
  </si>
  <si>
    <t>871161211.01</t>
  </si>
  <si>
    <t>2013374731</t>
  </si>
  <si>
    <t>Montáž plynovodního potrubí z plastů v otevřeném výkopu z polyetylenu PE 100 svařovaných elektrotvarovkou SDR 11/PN16 D 32 x 3,0 mm</t>
  </si>
  <si>
    <t>"dle výkresu D.1.4.3" 64,92+1,60*12</t>
  </si>
  <si>
    <t>286159260.2</t>
  </si>
  <si>
    <t>trubka plynovodní tlaková HDPE RC plus DN/OD 32x2,9 SDR 11</t>
  </si>
  <si>
    <t>-1719082417</t>
  </si>
  <si>
    <t>84,12*1,015</t>
  </si>
  <si>
    <t>871211211.01</t>
  </si>
  <si>
    <t>Montáž potrubí z PE100 SDR 11 otevřený výkop svařovaných elektrotvarovkou D 63 x 5,8 mm</t>
  </si>
  <si>
    <t>-232792749</t>
  </si>
  <si>
    <t>Montáž plynovodního potrubí z plastů v otevřeném výkopu z polyetylenu PE 100 svařovaných elektrotvarovkou SDR 11/PN16 D 63 x 5,8 mm</t>
  </si>
  <si>
    <t>"dle výkresu D.1.4.3" 264,65</t>
  </si>
  <si>
    <t>286135271.2</t>
  </si>
  <si>
    <t>trubka plynovodní tlaková HDPE RC plus DN/OD 63x5,8 SDR 11</t>
  </si>
  <si>
    <t>979171201</t>
  </si>
  <si>
    <t>264,65*1,015</t>
  </si>
  <si>
    <t>Chránička OT DN90x3,5 (dodávka+montáž)</t>
  </si>
  <si>
    <t>-1193127056</t>
  </si>
  <si>
    <t>"dle výkresu D.1.4.3" 16,00-4,00</t>
  </si>
  <si>
    <t>809328096</t>
  </si>
  <si>
    <t>85,382+264,65</t>
  </si>
  <si>
    <t>226948119</t>
  </si>
  <si>
    <t>"dle výkresu D.1.4.3" 363,00-19,50</t>
  </si>
  <si>
    <t>-43352874</t>
  </si>
  <si>
    <t>"dle výkresu D.1.4.3" 329,57-20,462</t>
  </si>
  <si>
    <t>-2100805495</t>
  </si>
  <si>
    <t>-1495904069</t>
  </si>
  <si>
    <t>"dle výkresu D.1.4.3" 21-4</t>
  </si>
  <si>
    <t>877161101.01</t>
  </si>
  <si>
    <t>Montáž elektrospojek na plynovodním potrubí z PE trub d 32</t>
  </si>
  <si>
    <t>-1116725098</t>
  </si>
  <si>
    <t>Montáž tvarovek na plynovodním plastovém potrubí z polyetylenu PE 100 elektrotvarovek SDR 11/PN16 spojek, oblouků nebo redukcí d 32</t>
  </si>
  <si>
    <t>1509839614</t>
  </si>
  <si>
    <t>"dle výkresu D.1.4.3" 16-4</t>
  </si>
  <si>
    <t>877211101.01</t>
  </si>
  <si>
    <t>Montáž elektrospojek na plynovodním potrubí z PE trub d 63</t>
  </si>
  <si>
    <t>1586974052</t>
  </si>
  <si>
    <t>Montáž tvarovek na plynovodním plastovém potrubí z polyetylenu PE 100 elektrotvarovek SDR 11/PN16 spojek, oblouků nebo redukcí d 63</t>
  </si>
  <si>
    <t>287612685</t>
  </si>
  <si>
    <t>MB d 63, PE100, SDR11, spojka s lehce vyrazitelným dorazem, elektro</t>
  </si>
  <si>
    <t>1708861613</t>
  </si>
  <si>
    <t>"dle výkresu D.1.4.3" 5</t>
  </si>
  <si>
    <t>287612519</t>
  </si>
  <si>
    <t>RS d63, PE100, SDR11, opravárenská tvarovka dělená, elektro</t>
  </si>
  <si>
    <t>440031902</t>
  </si>
  <si>
    <t>"dle výkresu D.1.4.3" 1</t>
  </si>
  <si>
    <t>287612030</t>
  </si>
  <si>
    <t>MV d 63, PE100, SDR11, záslepka, elektro</t>
  </si>
  <si>
    <t>-1378502513</t>
  </si>
  <si>
    <t>877161112.01</t>
  </si>
  <si>
    <t>Montáž elektrokolen 90° na plynovodním potrubí z PE trub d 32</t>
  </si>
  <si>
    <t>1045429806</t>
  </si>
  <si>
    <t>Montáž tvarovek na plynovodním plastovém potrubí z polyetylenu PE 100 elektrotvarovek SDR 11/PN16 kolen 90° d 32</t>
  </si>
  <si>
    <t>287612093</t>
  </si>
  <si>
    <t>W90 d32, PE100, SDR11, koleno 90°, elektro</t>
  </si>
  <si>
    <t>1776557876</t>
  </si>
  <si>
    <t>"dle výkresu D.1.4.3" 16</t>
  </si>
  <si>
    <t>877211112.01</t>
  </si>
  <si>
    <t>Montáž elektrokolen 90° na plynovodním potrubí z PE trub d 63</t>
  </si>
  <si>
    <t>-2144175650</t>
  </si>
  <si>
    <t>Montáž tvarovek na plynovodním plastovém potrubí z polyetylenu PE 100 elektrotvarovek SDR 11/PN16 kolen 90° d 63</t>
  </si>
  <si>
    <t>287612099</t>
  </si>
  <si>
    <t>W90 d63, PE100, SDR11, koleno 90°, elektro</t>
  </si>
  <si>
    <t>253918374</t>
  </si>
  <si>
    <t>877211124.01</t>
  </si>
  <si>
    <t>Montáž elektro navrtávacích T-kusů bez vrtáku na plynovodním potrubí z PE trub d 63/32</t>
  </si>
  <si>
    <t>-1822263127</t>
  </si>
  <si>
    <t>Montáž tvarovek na plynovodním plastovém potrubí z polyetylenu PE 100 elektrotvarovek SDR 11/PN16 T-kusů navrtávacích bez vrtáku d 63/32</t>
  </si>
  <si>
    <t>287612757</t>
  </si>
  <si>
    <t>SA d63 / d32, PE100, SDR11, navrtávací sedlová odbočka bez vrtáku, elektro</t>
  </si>
  <si>
    <t>1577192220</t>
  </si>
  <si>
    <t>891183111.01</t>
  </si>
  <si>
    <t>Montáž plynovodního ventilu hlavního pro přípojky DN 40</t>
  </si>
  <si>
    <t>-1390031341</t>
  </si>
  <si>
    <t>Montáž plynovodních armatur na potrubí ventilů hlavních pro přípojky DN 40</t>
  </si>
  <si>
    <t>kk32.34</t>
  </si>
  <si>
    <t>kulový kohout 32 3/4"</t>
  </si>
  <si>
    <t>429410843</t>
  </si>
  <si>
    <t>8-02</t>
  </si>
  <si>
    <t>HUP - skříň S300 se soklem, vč.betonového základu (dodávka+montáž)</t>
  </si>
  <si>
    <t>730472231</t>
  </si>
  <si>
    <t>Provedení dle výkresu D.1.5.8 a D.1.5.9</t>
  </si>
  <si>
    <t>16-4</t>
  </si>
  <si>
    <t>"místní komunikace asfalt" 23,50*0,66 +10,00*1,00</t>
  </si>
  <si>
    <t>"místní komunikace asfalt" 23,50*(0,66+0,30*1) +10,00*(1,00+0,30*2)</t>
  </si>
  <si>
    <t>"místní komunikace asfalt" 23,50 +10,00*2</t>
  </si>
  <si>
    <t>"kam.drcené tl.40cm" 25,51*0,580</t>
  </si>
  <si>
    <t>"živice tl.10cm" 25,51*0,220</t>
  </si>
  <si>
    <t>"fréz.živice tl.4cm" 38,56*0,103</t>
  </si>
  <si>
    <t>24,380*6</t>
  </si>
  <si>
    <t>SO 04 - Užitkový vodovod</t>
  </si>
  <si>
    <t>1897187601</t>
  </si>
  <si>
    <t>-2013474764</t>
  </si>
  <si>
    <t>570286928</t>
  </si>
  <si>
    <t>44,00*1,00*0,15</t>
  </si>
  <si>
    <t>44,00*1,00*1,55</t>
  </si>
  <si>
    <t>"ornice" -44,00*1,00*0,15</t>
  </si>
  <si>
    <t>"drenáž" 44,00*0,25*0,25</t>
  </si>
  <si>
    <t>"odp.ostatních hornin" -64,35*0,50</t>
  </si>
  <si>
    <t>32,175</t>
  </si>
  <si>
    <t>64,35*0,50</t>
  </si>
  <si>
    <t>44,00*2*1,55</t>
  </si>
  <si>
    <t>32,175+32,175</t>
  </si>
  <si>
    <t>"výkop" 32,175+32,175</t>
  </si>
  <si>
    <t>64,35*1,60</t>
  </si>
  <si>
    <t xml:space="preserve">"odp.lože"  -6,6</t>
  </si>
  <si>
    <t xml:space="preserve">"odp.obsypu"  -11,572</t>
  </si>
  <si>
    <t>"odp.drenáže" -2,75</t>
  </si>
  <si>
    <t>43,428*1,80</t>
  </si>
  <si>
    <t>"materiál pro obsyp potrubí" 11,572</t>
  </si>
  <si>
    <t>"materiál pro lože pod potrubí" 6,6</t>
  </si>
  <si>
    <t>"materiál pro zásyp" 43,428</t>
  </si>
  <si>
    <t>44,00*1,00*0,263</t>
  </si>
  <si>
    <t>11,572*1,80</t>
  </si>
  <si>
    <t>-1163776109</t>
  </si>
  <si>
    <t>44,00*1,00</t>
  </si>
  <si>
    <t>1567115350</t>
  </si>
  <si>
    <t>-578470190</t>
  </si>
  <si>
    <t>44,00*0,015</t>
  </si>
  <si>
    <t>0,30*0,30*0,30*2</t>
  </si>
  <si>
    <t>"podkladní bloky" 0,30*4*0,30*2</t>
  </si>
  <si>
    <t>"drenáž" 44,00</t>
  </si>
  <si>
    <t>871211211</t>
  </si>
  <si>
    <t>-1270903711</t>
  </si>
  <si>
    <t>"dle výkresu D.1.4.4" 43,68</t>
  </si>
  <si>
    <t>286135271</t>
  </si>
  <si>
    <t>potrubí vodovodní HDPE DN/OD 63x5,8mm, PE 100 RC, SDR 11 (PN 16)</t>
  </si>
  <si>
    <t>-293999996</t>
  </si>
  <si>
    <t>43,68*1,015</t>
  </si>
  <si>
    <t>8080301</t>
  </si>
  <si>
    <t>"dle výkresu D.1.4.4" 49,68</t>
  </si>
  <si>
    <t>"dle výkresu D.1.4.4" 4</t>
  </si>
  <si>
    <t>040005006316</t>
  </si>
  <si>
    <t>PŘÍRUBA S2000 DN 50/63</t>
  </si>
  <si>
    <t>526342507</t>
  </si>
  <si>
    <t>VODA+KANAL Příruby PŘÍRUBA S2000 DN 50/63</t>
  </si>
  <si>
    <t>851005005016</t>
  </si>
  <si>
    <t>TVAROVKA T KUS DN 50-50</t>
  </si>
  <si>
    <t>-1360142253</t>
  </si>
  <si>
    <t>VODA+KANAL Přírubové tvarovky - ostatní TVAROVKA T KUS DN 50-50</t>
  </si>
  <si>
    <t>"dle výkresu D.1.4.4" 2</t>
  </si>
  <si>
    <t>877211101</t>
  </si>
  <si>
    <t>Montáž elektrospojek na vodovodním potrubí z PE trub d 63</t>
  </si>
  <si>
    <t>Montáž tvarovek na vodovodním plastovém potrubí z polyetylenu PE 100 elektrotvarovek SDR 11/PN16 spojek, oblouků nebo redukcí d 63</t>
  </si>
  <si>
    <t>287470604511</t>
  </si>
  <si>
    <t>BE d63, PE100, SDR11, PN16, lemový nákružek, na tupo, dlouhý (800281)</t>
  </si>
  <si>
    <t>1545848504</t>
  </si>
  <si>
    <t>287470609010</t>
  </si>
  <si>
    <t>BFL d63 / DN50 PN16, PP příruba s ocel.výztuhou, na tupo (4xM16), vrtání PN10/PN16, polyfúzně, lepen</t>
  </si>
  <si>
    <t>542417194</t>
  </si>
  <si>
    <t>-660117875</t>
  </si>
  <si>
    <t>891211111</t>
  </si>
  <si>
    <t>Montáž vodovodních šoupátek otevřený výkop DN 50</t>
  </si>
  <si>
    <t>1388907747</t>
  </si>
  <si>
    <t>Montáž vodovodních armatur na potrubí šoupátek nebo klapek uzavíracích v otevřeném výkopu nebo v šachtách s osazením zemní soupravy (bez poklopů) DN 50</t>
  </si>
  <si>
    <t>400205000016</t>
  </si>
  <si>
    <t>ŠOUPĚ E2 PŘÍRUBOVÉ KRÁTKÉ DN 50</t>
  </si>
  <si>
    <t>-623947724</t>
  </si>
  <si>
    <t>VODA Šoupata ŠOUPĚ E2 PŘÍRUBOVÉ KRÁTKÉ DN 50</t>
  </si>
  <si>
    <t>PROV - Provizorní štěrková vozovka</t>
  </si>
  <si>
    <t>2112</t>
  </si>
  <si>
    <t xml:space="preserve">    5 - Komunikace</t>
  </si>
  <si>
    <t>-2013983592</t>
  </si>
  <si>
    <t>provizorní štěrková vozovka</t>
  </si>
  <si>
    <t>255,00*4,50*0,15</t>
  </si>
  <si>
    <t>-1448435236</t>
  </si>
  <si>
    <t>ornice na deponii</t>
  </si>
  <si>
    <t>172,125</t>
  </si>
  <si>
    <t>-152535023</t>
  </si>
  <si>
    <t>122202202</t>
  </si>
  <si>
    <t>Odkopávky a prokopávky nezapažené pro silnice objemu do 1000 m3 v hornině tř. 3</t>
  </si>
  <si>
    <t>876354671</t>
  </si>
  <si>
    <t xml:space="preserve">Odkopávky a prokopávky nezapažené pro silnice  s přemístěním výkopku v příčných profilech na vzdálenost do 15 m nebo s naložením na dopravní prostředek v hornině tř. 3 přes 100 do 1 000 m3</t>
  </si>
  <si>
    <t>(255,00-15,00)*4,50*0,35 *0,50</t>
  </si>
  <si>
    <t>122202209</t>
  </si>
  <si>
    <t>Příplatek k odkopávkám a prokopávkám pro silnice v hornině tř. 3 za lepivost</t>
  </si>
  <si>
    <t>474100690</t>
  </si>
  <si>
    <t xml:space="preserve">Odkopávky a prokopávky nezapažené pro silnice  s přemístěním výkopku v příčných profilech na vzdálenost do 15 m nebo s naložením na dopravní prostředek v hornině tř. 3 Příplatek k cenám za lepivost horniny tř. 3</t>
  </si>
  <si>
    <t>189</t>
  </si>
  <si>
    <t>122302202</t>
  </si>
  <si>
    <t>Odkopávky a prokopávky nezapažené pro silnice objemu do 1000 m3 v hornině tř. 4</t>
  </si>
  <si>
    <t>-17370278</t>
  </si>
  <si>
    <t xml:space="preserve">Odkopávky a prokopávky nezapažené pro silnice  s přemístěním výkopku v příčných profilech na vzdálenost do 15 m nebo s naložením na dopravní prostředek v hornině tř. 4 přes 100 do 1 000 m3</t>
  </si>
  <si>
    <t>122302209</t>
  </si>
  <si>
    <t>Příplatek k odkopávkám a prokopávkám pro silnice v hornině tř. 4 za lepivost</t>
  </si>
  <si>
    <t>778287770</t>
  </si>
  <si>
    <t xml:space="preserve">Odkopávky a prokopávky nezapažené pro silnice  s přemístěním výkopku v příčných profilech na vzdálenost do 15 m nebo s naložením na dopravní prostředek v hornině tř. 4 Příplatek k cenám za lepivost horniny tř. 4</t>
  </si>
  <si>
    <t>171101105</t>
  </si>
  <si>
    <t>Uložení sypaniny z hornin soudržných do násypů zhutněných do 103 % PS</t>
  </si>
  <si>
    <t>1205694393</t>
  </si>
  <si>
    <t xml:space="preserve">Uložení sypaniny do násypů  s rozprostřením sypaniny ve vrstvách a s hrubým urovnáním zhutněných s uzavřením povrchu násypu z hornin soudržných s předepsanou mírou zhutnění v procentech výsledků zkoušek Proctor-Standard (dále jen PS) na 103 % PS</t>
  </si>
  <si>
    <t>15,00*4,50*0,20</t>
  </si>
  <si>
    <t>1173152009</t>
  </si>
  <si>
    <t>13,5*1,80</t>
  </si>
  <si>
    <t>2076452810</t>
  </si>
  <si>
    <t>dovoz materiálu pro násyp</t>
  </si>
  <si>
    <t>"materiál pro násyp" 13,5</t>
  </si>
  <si>
    <t>419759707</t>
  </si>
  <si>
    <t>2010428605</t>
  </si>
  <si>
    <t xml:space="preserve">255,00*4,50*2   "celk.tl.40cm</t>
  </si>
  <si>
    <t>-20478111</t>
  </si>
  <si>
    <t>255,00*4,50</t>
  </si>
  <si>
    <t>VON - Vedlejší a ostatní náklady</t>
  </si>
  <si>
    <t>OST - Ostatní</t>
  </si>
  <si>
    <t xml:space="preserve">    9131 - Dopravní značení</t>
  </si>
  <si>
    <t xml:space="preserve">    9132 - Zkoušky hutnění</t>
  </si>
  <si>
    <t xml:space="preserve">    O02 - Zařízení staveniště</t>
  </si>
  <si>
    <t xml:space="preserve">    O03 - Projektová dokumentace</t>
  </si>
  <si>
    <t xml:space="preserve">    O04 - Geodetická zaměření</t>
  </si>
  <si>
    <t>OST</t>
  </si>
  <si>
    <t>Ostatní</t>
  </si>
  <si>
    <t>9131</t>
  </si>
  <si>
    <t>Dopravní značení</t>
  </si>
  <si>
    <t>91320</t>
  </si>
  <si>
    <t>Dopravní značení v průběhu výstavby</t>
  </si>
  <si>
    <t>kpl</t>
  </si>
  <si>
    <t>1024</t>
  </si>
  <si>
    <t>-2110391579</t>
  </si>
  <si>
    <t>9132</t>
  </si>
  <si>
    <t>Zkoušky hutnění</t>
  </si>
  <si>
    <t>950000000</t>
  </si>
  <si>
    <t>Zkoušky hutnění-statické zatěžovací zkoušky</t>
  </si>
  <si>
    <t>-431305185</t>
  </si>
  <si>
    <t>O02</t>
  </si>
  <si>
    <t>Zařízení staveniště</t>
  </si>
  <si>
    <t>100004</t>
  </si>
  <si>
    <t>1076655936</t>
  </si>
  <si>
    <t>O03</t>
  </si>
  <si>
    <t>Projektová dokumentace</t>
  </si>
  <si>
    <t>100005</t>
  </si>
  <si>
    <t>Projektová dokumentace skutečného provedení</t>
  </si>
  <si>
    <t>1243335290</t>
  </si>
  <si>
    <t>O04</t>
  </si>
  <si>
    <t>Geodetická zaměření</t>
  </si>
  <si>
    <t>100007</t>
  </si>
  <si>
    <t>Geodetické zaměření</t>
  </si>
  <si>
    <t>2064985160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</si>
  <si>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</si>
  <si>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</si>
  <si>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</si>
  <si>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</si>
  <si>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Trebuchet MS"/>
        <charset val="238"/>
        <i val="1"/>
        <color auto="1"/>
        <sz val="9"/>
        <scheme val="none"/>
      </rPr>
      <t xml:space="preserve">Rekapitulace stavby </t>
    </r>
    <r>
      <rPr>
        <rFont val="Trebuchet MS"/>
        <charset val="238"/>
        <color auto="1"/>
        <sz val="9"/>
        <scheme val="none"/>
      </rPr>
      <t>obsahuje sestavu Rekapitulace stavby a Rekapitulace objektů stavby a soupisů prací.</t>
    </r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</si>
  <si>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stavby</t>
    </r>
    <r>
      <rPr>
        <rFont val="Trebuchet MS"/>
        <charset val="238"/>
        <color auto="1"/>
        <sz val="9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</si>
  <si>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</si>
  <si>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objektů stavby a soupisů prací</t>
    </r>
    <r>
      <rPr>
        <rFont val="Trebuchet MS"/>
        <charset val="238"/>
        <color auto="1"/>
        <sz val="9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</si>
  <si>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</si>
  <si>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</si>
  <si>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</si>
  <si>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Stavební objekt inženýrský</t>
  </si>
  <si>
    <t>PRO</t>
  </si>
  <si>
    <t>Provozní soubor</t>
  </si>
  <si>
    <t>Soupis</t>
  </si>
  <si>
    <t>Soupis prací pro daný typ objektu</t>
  </si>
  <si>
    <r>
      <rPr>
        <rFont val="Trebuchet MS"/>
        <charset val="238"/>
        <i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</si>
  <si>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</si>
  <si>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rFont val="Trebuchet MS"/>
        <charset val="238"/>
        <b val="1"/>
        <color auto="1"/>
        <sz val="9"/>
        <scheme val="none"/>
      </rPr>
      <t>Krycí list soupisu</t>
    </r>
    <r>
      <rPr>
        <rFont val="Trebuchet MS"/>
        <charset val="238"/>
        <color auto="1"/>
        <sz val="9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</si>
  <si>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</si>
  <si>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Trebuchet MS"/>
        <charset val="238"/>
        <b val="1"/>
        <color auto="1"/>
        <sz val="9"/>
        <scheme val="none"/>
      </rPr>
      <t>Rekapitulace členění soupisu prací</t>
    </r>
    <r>
      <rPr>
        <rFont val="Trebuchet MS"/>
        <charset val="238"/>
        <color auto="1"/>
        <sz val="9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</si>
  <si>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</si>
  <si>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Trebuchet MS"/>
        <charset val="238"/>
        <b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</si>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</sst>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800080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0000A8"/>
      <name val="Trebuchet MS"/>
    </font>
    <font>
      <sz val="8"/>
      <name val="Trebuchet MS"/>
      <family val="0"/>
      <charset val="238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sz val="7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  <top style="hair">
        <color rgb="FF969696"/>
      </top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350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  <protection locked="0"/>
    </xf>
    <xf numFmtId="0" fontId="13" fillId="2" borderId="0" xfId="0" applyFont="1" applyFill="1" applyAlignment="1" applyProtection="1">
      <alignment horizontal="left" vertical="center"/>
    </xf>
    <xf numFmtId="0" fontId="14" fillId="2" borderId="0" xfId="0" applyFont="1" applyFill="1" applyAlignment="1" applyProtection="1">
      <alignment vertical="center"/>
    </xf>
    <xf numFmtId="0" fontId="15" fillId="2" borderId="0" xfId="0" applyFont="1" applyFill="1" applyAlignment="1" applyProtection="1">
      <alignment horizontal="left" vertical="center"/>
    </xf>
    <xf numFmtId="0" fontId="16" fillId="2" borderId="0" xfId="1" applyFont="1" applyFill="1" applyAlignment="1" applyProtection="1">
      <alignment vertical="center"/>
    </xf>
    <xf numFmtId="0" fontId="46" fillId="2" borderId="0" xfId="1" applyFill="1"/>
    <xf numFmtId="0" fontId="0" fillId="2" borderId="0" xfId="0" applyFill="1"/>
    <xf numFmtId="0" fontId="13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7" fillId="3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8" fillId="0" borderId="0" xfId="0" applyFont="1" applyBorder="1" applyAlignment="1">
      <alignment horizontal="left" vertical="center"/>
    </xf>
    <xf numFmtId="0" fontId="0" fillId="0" borderId="6" xfId="0" applyBorder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21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0" fillId="0" borderId="7" xfId="0" applyBorder="1"/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vertical="center"/>
    </xf>
    <xf numFmtId="4" fontId="22" fillId="0" borderId="8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center" vertical="center"/>
    </xf>
    <xf numFmtId="4" fontId="21" fillId="0" borderId="0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10" xfId="0" applyFont="1" applyFill="1" applyBorder="1" applyAlignment="1">
      <alignment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left" vertical="center"/>
    </xf>
    <xf numFmtId="4" fontId="3" fillId="5" borderId="10" xfId="0" applyNumberFormat="1" applyFont="1" applyFill="1" applyBorder="1" applyAlignment="1">
      <alignment vertical="center"/>
    </xf>
    <xf numFmtId="0" fontId="0" fillId="5" borderId="11" xfId="0" applyFont="1" applyFill="1" applyBorder="1" applyAlignment="1">
      <alignment vertical="center"/>
    </xf>
    <xf numFmtId="0" fontId="0" fillId="5" borderId="6" xfId="0" applyFont="1" applyFill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0" fillId="0" borderId="19" xfId="0" applyFont="1" applyBorder="1" applyAlignment="1">
      <alignment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0" fontId="0" fillId="6" borderId="10" xfId="0" applyFont="1" applyFill="1" applyBorder="1" applyAlignment="1">
      <alignment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right" vertical="center"/>
    </xf>
    <xf numFmtId="0" fontId="2" fillId="6" borderId="11" xfId="0" applyFont="1" applyFill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0" fillId="0" borderId="15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8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9" xfId="0" applyNumberFormat="1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30" fillId="0" borderId="0" xfId="0" applyFont="1" applyAlignment="1">
      <alignment horizontal="center" vertical="center"/>
    </xf>
    <xf numFmtId="4" fontId="31" fillId="0" borderId="18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4" fontId="31" fillId="0" borderId="19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31" fillId="0" borderId="23" xfId="0" applyNumberFormat="1" applyFont="1" applyBorder="1" applyAlignment="1">
      <alignment vertical="center"/>
    </xf>
    <xf numFmtId="4" fontId="31" fillId="0" borderId="24" xfId="0" applyNumberFormat="1" applyFont="1" applyBorder="1" applyAlignment="1">
      <alignment vertical="center"/>
    </xf>
    <xf numFmtId="166" fontId="31" fillId="0" borderId="24" xfId="0" applyNumberFormat="1" applyFont="1" applyBorder="1" applyAlignment="1">
      <alignment vertical="center"/>
    </xf>
    <xf numFmtId="4" fontId="31" fillId="0" borderId="25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32" fillId="2" borderId="0" xfId="1" applyFont="1" applyFill="1" applyAlignment="1">
      <alignment vertical="center"/>
    </xf>
    <xf numFmtId="0" fontId="14" fillId="2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20" fillId="0" borderId="0" xfId="0" applyFont="1" applyBorder="1" applyAlignment="1">
      <alignment horizontal="left" vertical="center" wrapText="1"/>
    </xf>
    <xf numFmtId="0" fontId="0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left" vertical="center" wrapText="1"/>
    </xf>
    <xf numFmtId="0" fontId="20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>
      <alignment horizontal="left" vertical="center"/>
    </xf>
    <xf numFmtId="0" fontId="0" fillId="0" borderId="5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4" fontId="25" fillId="0" borderId="0" xfId="0" applyNumberFormat="1" applyFont="1" applyBorder="1" applyAlignment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6" borderId="0" xfId="0" applyFont="1" applyFill="1" applyBorder="1" applyAlignment="1">
      <alignment vertical="center"/>
    </xf>
    <xf numFmtId="0" fontId="3" fillId="6" borderId="9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right" vertical="center"/>
    </xf>
    <xf numFmtId="0" fontId="3" fillId="6" borderId="10" xfId="0" applyFont="1" applyFill="1" applyBorder="1" applyAlignment="1">
      <alignment horizontal="center" vertical="center"/>
    </xf>
    <xf numFmtId="0" fontId="0" fillId="6" borderId="10" xfId="0" applyFont="1" applyFill="1" applyBorder="1" applyAlignment="1" applyProtection="1">
      <alignment vertical="center"/>
      <protection locked="0"/>
    </xf>
    <xf numFmtId="4" fontId="3" fillId="6" borderId="10" xfId="0" applyNumberFormat="1" applyFont="1" applyFill="1" applyBorder="1" applyAlignment="1">
      <alignment vertical="center"/>
    </xf>
    <xf numFmtId="0" fontId="0" fillId="6" borderId="27" xfId="0" applyFont="1" applyFill="1" applyBorder="1" applyAlignment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/>
    </xf>
    <xf numFmtId="0" fontId="0" fillId="6" borderId="0" xfId="0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>
      <alignment horizontal="right" vertical="center"/>
    </xf>
    <xf numFmtId="0" fontId="0" fillId="6" borderId="6" xfId="0" applyFont="1" applyFill="1" applyBorder="1" applyAlignment="1">
      <alignment vertical="center"/>
    </xf>
    <xf numFmtId="0" fontId="33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0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>
      <alignment horizontal="center" vertical="center" wrapText="1"/>
    </xf>
    <xf numFmtId="4" fontId="25" fillId="0" borderId="0" xfId="0" applyNumberFormat="1" applyFont="1" applyAlignment="1"/>
    <xf numFmtId="166" fontId="34" fillId="0" borderId="16" xfId="0" applyNumberFormat="1" applyFont="1" applyBorder="1" applyAlignment="1"/>
    <xf numFmtId="166" fontId="34" fillId="0" borderId="17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7" fillId="0" borderId="5" xfId="0" applyFont="1" applyBorder="1" applyAlignme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/>
    <xf numFmtId="0" fontId="7" fillId="0" borderId="18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9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0" fillId="0" borderId="5" xfId="0" applyFont="1" applyBorder="1" applyAlignment="1" applyProtection="1">
      <alignment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49" fontId="0" fillId="0" borderId="28" xfId="0" applyNumberFormat="1" applyFont="1" applyBorder="1" applyAlignment="1" applyProtection="1">
      <alignment horizontal="left" vertical="center" wrapText="1"/>
      <protection locked="0"/>
    </xf>
    <xf numFmtId="0" fontId="0" fillId="0" borderId="28" xfId="0" applyFont="1" applyBorder="1" applyAlignment="1" applyProtection="1">
      <alignment horizontal="left" vertical="center" wrapText="1"/>
      <protection locked="0"/>
    </xf>
    <xf numFmtId="0" fontId="0" fillId="0" borderId="28" xfId="0" applyFont="1" applyBorder="1" applyAlignment="1" applyProtection="1">
      <alignment horizontal="center" vertical="center" wrapText="1"/>
      <protection locked="0"/>
    </xf>
    <xf numFmtId="167" fontId="0" fillId="0" borderId="28" xfId="0" applyNumberFormat="1" applyFont="1" applyBorder="1" applyAlignment="1" applyProtection="1">
      <alignment vertical="center"/>
      <protection locked="0"/>
    </xf>
    <xf numFmtId="4" fontId="0" fillId="4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  <protection locked="0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center" vertical="center"/>
    </xf>
    <xf numFmtId="166" fontId="1" fillId="0" borderId="0" xfId="0" applyNumberFormat="1" applyFont="1" applyBorder="1" applyAlignment="1">
      <alignment vertical="center"/>
    </xf>
    <xf numFmtId="166" fontId="1" fillId="0" borderId="19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0" fontId="0" fillId="0" borderId="18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vertical="center"/>
      <protection locked="0"/>
    </xf>
    <xf numFmtId="0" fontId="8" fillId="0" borderId="1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8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8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38" fillId="0" borderId="28" xfId="0" applyFont="1" applyBorder="1" applyAlignment="1" applyProtection="1">
      <alignment horizontal="center" vertical="center"/>
      <protection locked="0"/>
    </xf>
    <xf numFmtId="49" fontId="38" fillId="0" borderId="28" xfId="0" applyNumberFormat="1" applyFont="1" applyBorder="1" applyAlignment="1" applyProtection="1">
      <alignment horizontal="left" vertical="center" wrapText="1"/>
      <protection locked="0"/>
    </xf>
    <xf numFmtId="0" fontId="38" fillId="0" borderId="28" xfId="0" applyFont="1" applyBorder="1" applyAlignment="1" applyProtection="1">
      <alignment horizontal="left" vertical="center" wrapText="1"/>
      <protection locked="0"/>
    </xf>
    <xf numFmtId="0" fontId="38" fillId="0" borderId="28" xfId="0" applyFont="1" applyBorder="1" applyAlignment="1" applyProtection="1">
      <alignment horizontal="center" vertical="center" wrapText="1"/>
      <protection locked="0"/>
    </xf>
    <xf numFmtId="167" fontId="38" fillId="0" borderId="28" xfId="0" applyNumberFormat="1" applyFont="1" applyBorder="1" applyAlignment="1" applyProtection="1">
      <alignment vertical="center"/>
      <protection locked="0"/>
    </xf>
    <xf numFmtId="4" fontId="38" fillId="4" borderId="28" xfId="0" applyNumberFormat="1" applyFont="1" applyFill="1" applyBorder="1" applyAlignment="1" applyProtection="1">
      <alignment vertical="center"/>
      <protection locked="0"/>
    </xf>
    <xf numFmtId="4" fontId="38" fillId="0" borderId="28" xfId="0" applyNumberFormat="1" applyFont="1" applyBorder="1" applyAlignment="1" applyProtection="1">
      <alignment vertical="center"/>
      <protection locked="0"/>
    </xf>
    <xf numFmtId="0" fontId="38" fillId="0" borderId="5" xfId="0" applyFont="1" applyBorder="1" applyAlignment="1">
      <alignment vertical="center"/>
    </xf>
    <xf numFmtId="0" fontId="38" fillId="4" borderId="28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0" fillId="0" borderId="23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166" fontId="1" fillId="0" borderId="24" xfId="0" applyNumberFormat="1" applyFont="1" applyBorder="1" applyAlignment="1">
      <alignment vertical="center"/>
    </xf>
    <xf numFmtId="166" fontId="1" fillId="0" borderId="25" xfId="0" applyNumberFormat="1" applyFont="1" applyBorder="1" applyAlignment="1">
      <alignment vertical="center"/>
    </xf>
    <xf numFmtId="0" fontId="0" fillId="0" borderId="0" xfId="0" applyAlignment="1">
      <alignment vertical="top"/>
      <protection locked="0"/>
    </xf>
    <xf numFmtId="0" fontId="39" fillId="0" borderId="29" xfId="0" applyFont="1" applyBorder="1" applyAlignment="1">
      <alignment vertical="center" wrapText="1"/>
      <protection locked="0"/>
    </xf>
    <xf numFmtId="0" fontId="39" fillId="0" borderId="30" xfId="0" applyFont="1" applyBorder="1" applyAlignment="1">
      <alignment vertical="center" wrapText="1"/>
      <protection locked="0"/>
    </xf>
    <xf numFmtId="0" fontId="39" fillId="0" borderId="31" xfId="0" applyFont="1" applyBorder="1" applyAlignment="1">
      <alignment vertical="center" wrapText="1"/>
      <protection locked="0"/>
    </xf>
    <xf numFmtId="0" fontId="39" fillId="0" borderId="32" xfId="0" applyFont="1" applyBorder="1" applyAlignment="1">
      <alignment horizontal="center" vertical="center" wrapText="1"/>
      <protection locked="0"/>
    </xf>
    <xf numFmtId="0" fontId="40" fillId="0" borderId="1" xfId="0" applyFont="1" applyBorder="1" applyAlignment="1">
      <alignment horizontal="center" vertical="center" wrapText="1"/>
      <protection locked="0"/>
    </xf>
    <xf numFmtId="0" fontId="39" fillId="0" borderId="33" xfId="0" applyFont="1" applyBorder="1" applyAlignment="1">
      <alignment horizontal="center" vertical="center" wrapText="1"/>
      <protection locked="0"/>
    </xf>
    <xf numFmtId="0" fontId="39" fillId="0" borderId="32" xfId="0" applyFont="1" applyBorder="1" applyAlignment="1">
      <alignment vertical="center" wrapText="1"/>
      <protection locked="0"/>
    </xf>
    <xf numFmtId="0" fontId="41" fillId="0" borderId="34" xfId="0" applyFont="1" applyBorder="1" applyAlignment="1">
      <alignment horizontal="left" wrapText="1"/>
      <protection locked="0"/>
    </xf>
    <xf numFmtId="0" fontId="39" fillId="0" borderId="33" xfId="0" applyFont="1" applyBorder="1" applyAlignment="1">
      <alignment vertical="center" wrapText="1"/>
      <protection locked="0"/>
    </xf>
    <xf numFmtId="0" fontId="41" fillId="0" borderId="1" xfId="0" applyFont="1" applyBorder="1" applyAlignment="1">
      <alignment horizontal="left" vertical="center" wrapText="1"/>
      <protection locked="0"/>
    </xf>
    <xf numFmtId="0" fontId="42" fillId="0" borderId="1" xfId="0" applyFont="1" applyBorder="1" applyAlignment="1">
      <alignment horizontal="left" vertical="center" wrapText="1"/>
      <protection locked="0"/>
    </xf>
    <xf numFmtId="0" fontId="42" fillId="0" borderId="32" xfId="0" applyFont="1" applyBorder="1" applyAlignment="1">
      <alignment vertical="center" wrapText="1"/>
      <protection locked="0"/>
    </xf>
    <xf numFmtId="0" fontId="42" fillId="0" borderId="1" xfId="0" applyFont="1" applyBorder="1" applyAlignment="1">
      <alignment vertical="center" wrapText="1"/>
      <protection locked="0"/>
    </xf>
    <xf numFmtId="0" fontId="42" fillId="0" borderId="1" xfId="0" applyFont="1" applyBorder="1" applyAlignment="1">
      <alignment vertical="center"/>
      <protection locked="0"/>
    </xf>
    <xf numFmtId="0" fontId="42" fillId="0" borderId="1" xfId="0" applyFont="1" applyBorder="1" applyAlignment="1">
      <alignment horizontal="left" vertical="center"/>
      <protection locked="0"/>
    </xf>
    <xf numFmtId="49" fontId="42" fillId="0" borderId="1" xfId="0" applyNumberFormat="1" applyFont="1" applyBorder="1" applyAlignment="1">
      <alignment horizontal="left" vertical="center" wrapText="1"/>
      <protection locked="0"/>
    </xf>
    <xf numFmtId="49" fontId="42" fillId="0" borderId="1" xfId="0" applyNumberFormat="1" applyFont="1" applyBorder="1" applyAlignment="1">
      <alignment vertical="center" wrapText="1"/>
      <protection locked="0"/>
    </xf>
    <xf numFmtId="0" fontId="39" fillId="0" borderId="35" xfId="0" applyFont="1" applyBorder="1" applyAlignment="1">
      <alignment vertical="center" wrapText="1"/>
      <protection locked="0"/>
    </xf>
    <xf numFmtId="0" fontId="43" fillId="0" borderId="34" xfId="0" applyFont="1" applyBorder="1" applyAlignment="1">
      <alignment vertical="center" wrapText="1"/>
      <protection locked="0"/>
    </xf>
    <xf numFmtId="0" fontId="39" fillId="0" borderId="36" xfId="0" applyFont="1" applyBorder="1" applyAlignment="1">
      <alignment vertical="center" wrapText="1"/>
      <protection locked="0"/>
    </xf>
    <xf numFmtId="0" fontId="39" fillId="0" borderId="1" xfId="0" applyFont="1" applyBorder="1" applyAlignment="1">
      <alignment vertical="top"/>
      <protection locked="0"/>
    </xf>
    <xf numFmtId="0" fontId="39" fillId="0" borderId="0" xfId="0" applyFont="1" applyAlignment="1">
      <alignment vertical="top"/>
      <protection locked="0"/>
    </xf>
    <xf numFmtId="0" fontId="39" fillId="0" borderId="29" xfId="0" applyFont="1" applyBorder="1" applyAlignment="1">
      <alignment horizontal="left" vertical="center"/>
      <protection locked="0"/>
    </xf>
    <xf numFmtId="0" fontId="39" fillId="0" borderId="30" xfId="0" applyFont="1" applyBorder="1" applyAlignment="1">
      <alignment horizontal="left" vertical="center"/>
      <protection locked="0"/>
    </xf>
    <xf numFmtId="0" fontId="39" fillId="0" borderId="31" xfId="0" applyFont="1" applyBorder="1" applyAlignment="1">
      <alignment horizontal="left" vertical="center"/>
      <protection locked="0"/>
    </xf>
    <xf numFmtId="0" fontId="39" fillId="0" borderId="32" xfId="0" applyFont="1" applyBorder="1" applyAlignment="1">
      <alignment horizontal="left" vertical="center"/>
      <protection locked="0"/>
    </xf>
    <xf numFmtId="0" fontId="40" fillId="0" borderId="1" xfId="0" applyFont="1" applyBorder="1" applyAlignment="1">
      <alignment horizontal="center" vertical="center"/>
      <protection locked="0"/>
    </xf>
    <xf numFmtId="0" fontId="39" fillId="0" borderId="33" xfId="0" applyFont="1" applyBorder="1" applyAlignment="1">
      <alignment horizontal="left" vertical="center"/>
      <protection locked="0"/>
    </xf>
    <xf numFmtId="0" fontId="41" fillId="0" borderId="1" xfId="0" applyFont="1" applyBorder="1" applyAlignment="1">
      <alignment horizontal="left" vertical="center"/>
      <protection locked="0"/>
    </xf>
    <xf numFmtId="0" fontId="44" fillId="0" borderId="0" xfId="0" applyFont="1" applyAlignment="1">
      <alignment horizontal="left" vertical="center"/>
      <protection locked="0"/>
    </xf>
    <xf numFmtId="0" fontId="41" fillId="0" borderId="34" xfId="0" applyFont="1" applyBorder="1" applyAlignment="1">
      <alignment horizontal="left" vertical="center"/>
      <protection locked="0"/>
    </xf>
    <xf numFmtId="0" fontId="41" fillId="0" borderId="34" xfId="0" applyFont="1" applyBorder="1" applyAlignment="1">
      <alignment horizontal="center" vertical="center"/>
      <protection locked="0"/>
    </xf>
    <xf numFmtId="0" fontId="44" fillId="0" borderId="34" xfId="0" applyFont="1" applyBorder="1" applyAlignment="1">
      <alignment horizontal="left" vertical="center"/>
      <protection locked="0"/>
    </xf>
    <xf numFmtId="0" fontId="45" fillId="0" borderId="1" xfId="0" applyFont="1" applyBorder="1" applyAlignment="1">
      <alignment horizontal="left" vertical="center"/>
      <protection locked="0"/>
    </xf>
    <xf numFmtId="0" fontId="42" fillId="0" borderId="0" xfId="0" applyFont="1" applyAlignment="1">
      <alignment horizontal="left" vertical="center"/>
      <protection locked="0"/>
    </xf>
    <xf numFmtId="0" fontId="42" fillId="0" borderId="1" xfId="0" applyFont="1" applyBorder="1" applyAlignment="1">
      <alignment horizontal="center" vertical="center"/>
      <protection locked="0"/>
    </xf>
    <xf numFmtId="0" fontId="42" fillId="0" borderId="32" xfId="0" applyFont="1" applyBorder="1" applyAlignment="1">
      <alignment horizontal="left" vertical="center"/>
      <protection locked="0"/>
    </xf>
    <xf numFmtId="0" fontId="42" fillId="0" borderId="1" xfId="0" applyFont="1" applyFill="1" applyBorder="1" applyAlignment="1">
      <alignment horizontal="left" vertical="center"/>
      <protection locked="0"/>
    </xf>
    <xf numFmtId="0" fontId="42" fillId="0" borderId="1" xfId="0" applyFont="1" applyFill="1" applyBorder="1" applyAlignment="1">
      <alignment horizontal="center" vertical="center"/>
      <protection locked="0"/>
    </xf>
    <xf numFmtId="0" fontId="39" fillId="0" borderId="35" xfId="0" applyFont="1" applyBorder="1" applyAlignment="1">
      <alignment horizontal="left" vertical="center"/>
      <protection locked="0"/>
    </xf>
    <xf numFmtId="0" fontId="43" fillId="0" borderId="34" xfId="0" applyFont="1" applyBorder="1" applyAlignment="1">
      <alignment horizontal="left" vertical="center"/>
      <protection locked="0"/>
    </xf>
    <xf numFmtId="0" fontId="39" fillId="0" borderId="36" xfId="0" applyFont="1" applyBorder="1" applyAlignment="1">
      <alignment horizontal="left" vertical="center"/>
      <protection locked="0"/>
    </xf>
    <xf numFmtId="0" fontId="39" fillId="0" borderId="1" xfId="0" applyFont="1" applyBorder="1" applyAlignment="1">
      <alignment horizontal="left" vertical="center"/>
      <protection locked="0"/>
    </xf>
    <xf numFmtId="0" fontId="43" fillId="0" borderId="1" xfId="0" applyFont="1" applyBorder="1" applyAlignment="1">
      <alignment horizontal="left" vertical="center"/>
      <protection locked="0"/>
    </xf>
    <xf numFmtId="0" fontId="44" fillId="0" borderId="1" xfId="0" applyFont="1" applyBorder="1" applyAlignment="1">
      <alignment horizontal="left" vertical="center"/>
      <protection locked="0"/>
    </xf>
    <xf numFmtId="0" fontId="42" fillId="0" borderId="34" xfId="0" applyFont="1" applyBorder="1" applyAlignment="1">
      <alignment horizontal="left" vertical="center"/>
      <protection locked="0"/>
    </xf>
    <xf numFmtId="0" fontId="39" fillId="0" borderId="1" xfId="0" applyFont="1" applyBorder="1" applyAlignment="1">
      <alignment horizontal="left" vertical="center" wrapText="1"/>
      <protection locked="0"/>
    </xf>
    <xf numFmtId="0" fontId="42" fillId="0" borderId="1" xfId="0" applyFont="1" applyBorder="1" applyAlignment="1">
      <alignment horizontal="center" vertical="center" wrapText="1"/>
      <protection locked="0"/>
    </xf>
    <xf numFmtId="0" fontId="39" fillId="0" borderId="29" xfId="0" applyFont="1" applyBorder="1" applyAlignment="1">
      <alignment horizontal="left" vertical="center" wrapText="1"/>
      <protection locked="0"/>
    </xf>
    <xf numFmtId="0" fontId="39" fillId="0" borderId="30" xfId="0" applyFont="1" applyBorder="1" applyAlignment="1">
      <alignment horizontal="left" vertical="center" wrapText="1"/>
      <protection locked="0"/>
    </xf>
    <xf numFmtId="0" fontId="39" fillId="0" borderId="31" xfId="0" applyFont="1" applyBorder="1" applyAlignment="1">
      <alignment horizontal="left" vertical="center" wrapText="1"/>
      <protection locked="0"/>
    </xf>
    <xf numFmtId="0" fontId="39" fillId="0" borderId="32" xfId="0" applyFont="1" applyBorder="1" applyAlignment="1">
      <alignment horizontal="left" vertical="center" wrapText="1"/>
      <protection locked="0"/>
    </xf>
    <xf numFmtId="0" fontId="39" fillId="0" borderId="33" xfId="0" applyFont="1" applyBorder="1" applyAlignment="1">
      <alignment horizontal="left" vertical="center" wrapText="1"/>
      <protection locked="0"/>
    </xf>
    <xf numFmtId="0" fontId="44" fillId="0" borderId="32" xfId="0" applyFont="1" applyBorder="1" applyAlignment="1">
      <alignment horizontal="left" vertical="center" wrapText="1"/>
      <protection locked="0"/>
    </xf>
    <xf numFmtId="0" fontId="44" fillId="0" borderId="33" xfId="0" applyFont="1" applyBorder="1" applyAlignment="1">
      <alignment horizontal="left" vertical="center" wrapText="1"/>
      <protection locked="0"/>
    </xf>
    <xf numFmtId="0" fontId="42" fillId="0" borderId="32" xfId="0" applyFont="1" applyBorder="1" applyAlignment="1">
      <alignment horizontal="left" vertical="center" wrapText="1"/>
      <protection locked="0"/>
    </xf>
    <xf numFmtId="0" fontId="42" fillId="0" borderId="33" xfId="0" applyFont="1" applyBorder="1" applyAlignment="1">
      <alignment horizontal="left" vertical="center" wrapText="1"/>
      <protection locked="0"/>
    </xf>
    <xf numFmtId="0" fontId="42" fillId="0" borderId="33" xfId="0" applyFont="1" applyBorder="1" applyAlignment="1">
      <alignment horizontal="left" vertical="center"/>
      <protection locked="0"/>
    </xf>
    <xf numFmtId="0" fontId="42" fillId="0" borderId="35" xfId="0" applyFont="1" applyBorder="1" applyAlignment="1">
      <alignment horizontal="left" vertical="center" wrapText="1"/>
      <protection locked="0"/>
    </xf>
    <xf numFmtId="0" fontId="42" fillId="0" borderId="34" xfId="0" applyFont="1" applyBorder="1" applyAlignment="1">
      <alignment horizontal="left" vertical="center" wrapText="1"/>
      <protection locked="0"/>
    </xf>
    <xf numFmtId="0" fontId="42" fillId="0" borderId="36" xfId="0" applyFont="1" applyBorder="1" applyAlignment="1">
      <alignment horizontal="left" vertical="center" wrapText="1"/>
      <protection locked="0"/>
    </xf>
    <xf numFmtId="0" fontId="42" fillId="0" borderId="1" xfId="0" applyFont="1" applyBorder="1" applyAlignment="1">
      <alignment horizontal="left" vertical="top"/>
      <protection locked="0"/>
    </xf>
    <xf numFmtId="0" fontId="42" fillId="0" borderId="1" xfId="0" applyFont="1" applyBorder="1" applyAlignment="1">
      <alignment horizontal="center" vertical="top"/>
      <protection locked="0"/>
    </xf>
    <xf numFmtId="0" fontId="42" fillId="0" borderId="35" xfId="0" applyFont="1" applyBorder="1" applyAlignment="1">
      <alignment horizontal="left" vertical="center"/>
      <protection locked="0"/>
    </xf>
    <xf numFmtId="0" fontId="42" fillId="0" borderId="36" xfId="0" applyFont="1" applyBorder="1" applyAlignment="1">
      <alignment horizontal="left" vertical="center"/>
      <protection locked="0"/>
    </xf>
    <xf numFmtId="0" fontId="44" fillId="0" borderId="0" xfId="0" applyFont="1" applyAlignment="1">
      <alignment vertical="center"/>
      <protection locked="0"/>
    </xf>
    <xf numFmtId="0" fontId="41" fillId="0" borderId="1" xfId="0" applyFont="1" applyBorder="1" applyAlignment="1">
      <alignment vertical="center"/>
      <protection locked="0"/>
    </xf>
    <xf numFmtId="0" fontId="44" fillId="0" borderId="34" xfId="0" applyFont="1" applyBorder="1" applyAlignment="1">
      <alignment vertical="center"/>
      <protection locked="0"/>
    </xf>
    <xf numFmtId="0" fontId="41" fillId="0" borderId="34" xfId="0" applyFont="1" applyBorder="1" applyAlignment="1">
      <alignment vertical="center"/>
      <protection locked="0"/>
    </xf>
    <xf numFmtId="0" fontId="0" fillId="0" borderId="1" xfId="0" applyBorder="1" applyAlignment="1">
      <alignment vertical="top"/>
      <protection locked="0"/>
    </xf>
    <xf numFmtId="49" fontId="42" fillId="0" borderId="1" xfId="0" applyNumberFormat="1" applyFont="1" applyBorder="1" applyAlignment="1">
      <alignment horizontal="left" vertical="center"/>
      <protection locked="0"/>
    </xf>
    <xf numFmtId="0" fontId="0" fillId="0" borderId="34" xfId="0" applyBorder="1" applyAlignment="1">
      <alignment vertical="top"/>
      <protection locked="0"/>
    </xf>
    <xf numFmtId="0" fontId="41" fillId="0" borderId="34" xfId="0" applyFont="1" applyBorder="1" applyAlignment="1">
      <alignment horizontal="left"/>
      <protection locked="0"/>
    </xf>
    <xf numFmtId="0" fontId="44" fillId="0" borderId="34" xfId="0" applyFont="1" applyBorder="1" applyAlignment="1">
      <protection locked="0"/>
    </xf>
    <xf numFmtId="0" fontId="39" fillId="0" borderId="32" xfId="0" applyFont="1" applyBorder="1" applyAlignment="1">
      <alignment vertical="top"/>
      <protection locked="0"/>
    </xf>
    <xf numFmtId="0" fontId="39" fillId="0" borderId="33" xfId="0" applyFont="1" applyBorder="1" applyAlignment="1">
      <alignment vertical="top"/>
      <protection locked="0"/>
    </xf>
    <xf numFmtId="0" fontId="39" fillId="0" borderId="1" xfId="0" applyFont="1" applyBorder="1" applyAlignment="1">
      <alignment horizontal="center" vertical="center"/>
      <protection locked="0"/>
    </xf>
    <xf numFmtId="0" fontId="39" fillId="0" borderId="1" xfId="0" applyFont="1" applyBorder="1" applyAlignment="1">
      <alignment horizontal="left" vertical="top"/>
      <protection locked="0"/>
    </xf>
    <xf numFmtId="0" fontId="39" fillId="0" borderId="35" xfId="0" applyFont="1" applyBorder="1" applyAlignment="1">
      <alignment vertical="top"/>
      <protection locked="0"/>
    </xf>
    <xf numFmtId="0" fontId="39" fillId="0" borderId="34" xfId="0" applyFont="1" applyBorder="1" applyAlignment="1">
      <alignment vertical="top"/>
      <protection locked="0"/>
    </xf>
    <xf numFmtId="0" fontId="39" fillId="0" borderId="36" xfId="0" applyFont="1" applyBorder="1" applyAlignment="1">
      <alignment vertical="top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1.67" hidden="1" customWidth="1"/>
    <col min="51" max="51" width="21.67" hidden="1" customWidth="1"/>
    <col min="52" max="52" width="21.67" hidden="1" customWidth="1"/>
    <col min="53" max="53" width="19.17" hidden="1" customWidth="1"/>
    <col min="54" max="54" width="25" hidden="1" customWidth="1"/>
    <col min="55" max="55" width="19.1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 ht="21.36" customHeight="1">
      <c r="A1" s="16" t="s">
        <v>0</v>
      </c>
      <c r="B1" s="17"/>
      <c r="C1" s="17"/>
      <c r="D1" s="18" t="s">
        <v>1</v>
      </c>
      <c r="E1" s="17"/>
      <c r="F1" s="17"/>
      <c r="G1" s="17"/>
      <c r="H1" s="17"/>
      <c r="I1" s="17"/>
      <c r="J1" s="17"/>
      <c r="K1" s="19" t="s">
        <v>2</v>
      </c>
      <c r="L1" s="19"/>
      <c r="M1" s="19"/>
      <c r="N1" s="19"/>
      <c r="O1" s="19"/>
      <c r="P1" s="19"/>
      <c r="Q1" s="19"/>
      <c r="R1" s="19"/>
      <c r="S1" s="19"/>
      <c r="T1" s="17"/>
      <c r="U1" s="17"/>
      <c r="V1" s="17"/>
      <c r="W1" s="19" t="s">
        <v>3</v>
      </c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20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2" t="s">
        <v>4</v>
      </c>
      <c r="BB1" s="22" t="s">
        <v>5</v>
      </c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T1" s="23" t="s">
        <v>6</v>
      </c>
      <c r="BU1" s="23" t="s">
        <v>6</v>
      </c>
      <c r="BV1" s="23" t="s">
        <v>7</v>
      </c>
    </row>
    <row r="2" ht="36.96" customHeight="1">
      <c r="AR2" s="24" t="s">
        <v>8</v>
      </c>
      <c r="BS2" s="25" t="s">
        <v>9</v>
      </c>
      <c r="BT2" s="25" t="s">
        <v>10</v>
      </c>
    </row>
    <row r="3" ht="6.96" customHeight="1"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8"/>
      <c r="BS3" s="25" t="s">
        <v>9</v>
      </c>
      <c r="BT3" s="25" t="s">
        <v>11</v>
      </c>
    </row>
    <row r="4" ht="36.96" customHeight="1">
      <c r="B4" s="29"/>
      <c r="C4" s="30"/>
      <c r="D4" s="31" t="s">
        <v>12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2"/>
      <c r="AS4" s="33" t="s">
        <v>13</v>
      </c>
      <c r="BE4" s="34" t="s">
        <v>14</v>
      </c>
      <c r="BS4" s="25" t="s">
        <v>15</v>
      </c>
    </row>
    <row r="5" ht="14.4" customHeight="1">
      <c r="B5" s="29"/>
      <c r="C5" s="30"/>
      <c r="D5" s="35" t="s">
        <v>16</v>
      </c>
      <c r="E5" s="30"/>
      <c r="F5" s="30"/>
      <c r="G5" s="30"/>
      <c r="H5" s="30"/>
      <c r="I5" s="30"/>
      <c r="J5" s="30"/>
      <c r="K5" s="36" t="s">
        <v>17</v>
      </c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2"/>
      <c r="BE5" s="37" t="s">
        <v>18</v>
      </c>
      <c r="BS5" s="25" t="s">
        <v>9</v>
      </c>
    </row>
    <row r="6" ht="36.96" customHeight="1">
      <c r="B6" s="29"/>
      <c r="C6" s="30"/>
      <c r="D6" s="38" t="s">
        <v>19</v>
      </c>
      <c r="E6" s="30"/>
      <c r="F6" s="30"/>
      <c r="G6" s="30"/>
      <c r="H6" s="30"/>
      <c r="I6" s="30"/>
      <c r="J6" s="30"/>
      <c r="K6" s="39" t="s">
        <v>20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2"/>
      <c r="BE6" s="40"/>
      <c r="BS6" s="25" t="s">
        <v>9</v>
      </c>
    </row>
    <row r="7" ht="14.4" customHeight="1">
      <c r="B7" s="29"/>
      <c r="C7" s="30"/>
      <c r="D7" s="41" t="s">
        <v>21</v>
      </c>
      <c r="E7" s="30"/>
      <c r="F7" s="30"/>
      <c r="G7" s="30"/>
      <c r="H7" s="30"/>
      <c r="I7" s="30"/>
      <c r="J7" s="30"/>
      <c r="K7" s="36" t="s">
        <v>5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41" t="s">
        <v>22</v>
      </c>
      <c r="AL7" s="30"/>
      <c r="AM7" s="30"/>
      <c r="AN7" s="36" t="s">
        <v>5</v>
      </c>
      <c r="AO7" s="30"/>
      <c r="AP7" s="30"/>
      <c r="AQ7" s="32"/>
      <c r="BE7" s="40"/>
      <c r="BS7" s="25" t="s">
        <v>9</v>
      </c>
    </row>
    <row r="8" ht="14.4" customHeight="1">
      <c r="B8" s="29"/>
      <c r="C8" s="30"/>
      <c r="D8" s="41" t="s">
        <v>23</v>
      </c>
      <c r="E8" s="30"/>
      <c r="F8" s="30"/>
      <c r="G8" s="30"/>
      <c r="H8" s="30"/>
      <c r="I8" s="30"/>
      <c r="J8" s="30"/>
      <c r="K8" s="36" t="s">
        <v>24</v>
      </c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41" t="s">
        <v>25</v>
      </c>
      <c r="AL8" s="30"/>
      <c r="AM8" s="30"/>
      <c r="AN8" s="42" t="s">
        <v>26</v>
      </c>
      <c r="AO8" s="30"/>
      <c r="AP8" s="30"/>
      <c r="AQ8" s="32"/>
      <c r="BE8" s="40"/>
      <c r="BS8" s="25" t="s">
        <v>9</v>
      </c>
    </row>
    <row r="9" ht="14.4" customHeight="1">
      <c r="B9" s="29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2"/>
      <c r="BE9" s="40"/>
      <c r="BS9" s="25" t="s">
        <v>9</v>
      </c>
    </row>
    <row r="10" ht="14.4" customHeight="1">
      <c r="B10" s="29"/>
      <c r="C10" s="30"/>
      <c r="D10" s="41" t="s">
        <v>27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41" t="s">
        <v>28</v>
      </c>
      <c r="AL10" s="30"/>
      <c r="AM10" s="30"/>
      <c r="AN10" s="36" t="s">
        <v>5</v>
      </c>
      <c r="AO10" s="30"/>
      <c r="AP10" s="30"/>
      <c r="AQ10" s="32"/>
      <c r="BE10" s="40"/>
      <c r="BS10" s="25" t="s">
        <v>9</v>
      </c>
    </row>
    <row r="11" ht="18.48" customHeight="1">
      <c r="B11" s="29"/>
      <c r="C11" s="30"/>
      <c r="D11" s="30"/>
      <c r="E11" s="36" t="s">
        <v>29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41" t="s">
        <v>30</v>
      </c>
      <c r="AL11" s="30"/>
      <c r="AM11" s="30"/>
      <c r="AN11" s="36" t="s">
        <v>5</v>
      </c>
      <c r="AO11" s="30"/>
      <c r="AP11" s="30"/>
      <c r="AQ11" s="32"/>
      <c r="BE11" s="40"/>
      <c r="BS11" s="25" t="s">
        <v>9</v>
      </c>
    </row>
    <row r="12" ht="6.96" customHeight="1"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2"/>
      <c r="BE12" s="40"/>
      <c r="BS12" s="25" t="s">
        <v>9</v>
      </c>
    </row>
    <row r="13" ht="14.4" customHeight="1">
      <c r="B13" s="29"/>
      <c r="C13" s="30"/>
      <c r="D13" s="41" t="s">
        <v>31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41" t="s">
        <v>28</v>
      </c>
      <c r="AL13" s="30"/>
      <c r="AM13" s="30"/>
      <c r="AN13" s="43" t="s">
        <v>32</v>
      </c>
      <c r="AO13" s="30"/>
      <c r="AP13" s="30"/>
      <c r="AQ13" s="32"/>
      <c r="BE13" s="40"/>
      <c r="BS13" s="25" t="s">
        <v>9</v>
      </c>
    </row>
    <row r="14">
      <c r="B14" s="29"/>
      <c r="C14" s="30"/>
      <c r="D14" s="30"/>
      <c r="E14" s="43" t="s">
        <v>32</v>
      </c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1" t="s">
        <v>30</v>
      </c>
      <c r="AL14" s="30"/>
      <c r="AM14" s="30"/>
      <c r="AN14" s="43" t="s">
        <v>32</v>
      </c>
      <c r="AO14" s="30"/>
      <c r="AP14" s="30"/>
      <c r="AQ14" s="32"/>
      <c r="BE14" s="40"/>
      <c r="BS14" s="25" t="s">
        <v>9</v>
      </c>
    </row>
    <row r="15" ht="6.96" customHeight="1"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2"/>
      <c r="BE15" s="40"/>
      <c r="BS15" s="25" t="s">
        <v>6</v>
      </c>
    </row>
    <row r="16" ht="14.4" customHeight="1">
      <c r="B16" s="29"/>
      <c r="C16" s="30"/>
      <c r="D16" s="41" t="s">
        <v>33</v>
      </c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41" t="s">
        <v>28</v>
      </c>
      <c r="AL16" s="30"/>
      <c r="AM16" s="30"/>
      <c r="AN16" s="36" t="s">
        <v>5</v>
      </c>
      <c r="AO16" s="30"/>
      <c r="AP16" s="30"/>
      <c r="AQ16" s="32"/>
      <c r="BE16" s="40"/>
      <c r="BS16" s="25" t="s">
        <v>6</v>
      </c>
    </row>
    <row r="17" ht="18.48" customHeight="1">
      <c r="B17" s="29"/>
      <c r="C17" s="30"/>
      <c r="D17" s="30"/>
      <c r="E17" s="36" t="s">
        <v>34</v>
      </c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41" t="s">
        <v>30</v>
      </c>
      <c r="AL17" s="30"/>
      <c r="AM17" s="30"/>
      <c r="AN17" s="36" t="s">
        <v>5</v>
      </c>
      <c r="AO17" s="30"/>
      <c r="AP17" s="30"/>
      <c r="AQ17" s="32"/>
      <c r="BE17" s="40"/>
      <c r="BS17" s="25" t="s">
        <v>35</v>
      </c>
    </row>
    <row r="18" ht="6.96" customHeight="1"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2"/>
      <c r="BE18" s="40"/>
      <c r="BS18" s="25" t="s">
        <v>9</v>
      </c>
    </row>
    <row r="19" ht="14.4" customHeight="1">
      <c r="B19" s="29"/>
      <c r="C19" s="30"/>
      <c r="D19" s="41" t="s">
        <v>36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2"/>
      <c r="BE19" s="40"/>
      <c r="BS19" s="25" t="s">
        <v>9</v>
      </c>
    </row>
    <row r="20" ht="42.75" customHeight="1">
      <c r="B20" s="29"/>
      <c r="C20" s="30"/>
      <c r="D20" s="30"/>
      <c r="E20" s="45" t="s">
        <v>37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30"/>
      <c r="AP20" s="30"/>
      <c r="AQ20" s="32"/>
      <c r="BE20" s="40"/>
      <c r="BS20" s="25" t="s">
        <v>6</v>
      </c>
    </row>
    <row r="21" ht="6.96" customHeight="1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2"/>
      <c r="BE21" s="40"/>
    </row>
    <row r="22" ht="6.96" customHeight="1">
      <c r="B22" s="29"/>
      <c r="C22" s="30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30"/>
      <c r="AQ22" s="32"/>
      <c r="BE22" s="40"/>
    </row>
    <row r="23" s="1" customFormat="1" ht="25.92" customHeight="1">
      <c r="B23" s="47"/>
      <c r="C23" s="48"/>
      <c r="D23" s="49" t="s">
        <v>38</v>
      </c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1">
        <f>ROUND(AG51,2)</f>
        <v>0</v>
      </c>
      <c r="AL23" s="50"/>
      <c r="AM23" s="50"/>
      <c r="AN23" s="50"/>
      <c r="AO23" s="50"/>
      <c r="AP23" s="48"/>
      <c r="AQ23" s="52"/>
      <c r="BE23" s="40"/>
    </row>
    <row r="24" s="1" customFormat="1" ht="6.96" customHeight="1">
      <c r="B24" s="47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52"/>
      <c r="BE24" s="40"/>
    </row>
    <row r="25" s="1" customFormat="1">
      <c r="B25" s="47"/>
      <c r="C25" s="48"/>
      <c r="D25" s="48"/>
      <c r="E25" s="48"/>
      <c r="F25" s="48"/>
      <c r="G25" s="48"/>
      <c r="H25" s="48"/>
      <c r="I25" s="48"/>
      <c r="J25" s="48"/>
      <c r="K25" s="48"/>
      <c r="L25" s="53" t="s">
        <v>39</v>
      </c>
      <c r="M25" s="53"/>
      <c r="N25" s="53"/>
      <c r="O25" s="53"/>
      <c r="P25" s="48"/>
      <c r="Q25" s="48"/>
      <c r="R25" s="48"/>
      <c r="S25" s="48"/>
      <c r="T25" s="48"/>
      <c r="U25" s="48"/>
      <c r="V25" s="48"/>
      <c r="W25" s="53" t="s">
        <v>40</v>
      </c>
      <c r="X25" s="53"/>
      <c r="Y25" s="53"/>
      <c r="Z25" s="53"/>
      <c r="AA25" s="53"/>
      <c r="AB25" s="53"/>
      <c r="AC25" s="53"/>
      <c r="AD25" s="53"/>
      <c r="AE25" s="53"/>
      <c r="AF25" s="48"/>
      <c r="AG25" s="48"/>
      <c r="AH25" s="48"/>
      <c r="AI25" s="48"/>
      <c r="AJ25" s="48"/>
      <c r="AK25" s="53" t="s">
        <v>41</v>
      </c>
      <c r="AL25" s="53"/>
      <c r="AM25" s="53"/>
      <c r="AN25" s="53"/>
      <c r="AO25" s="53"/>
      <c r="AP25" s="48"/>
      <c r="AQ25" s="52"/>
      <c r="BE25" s="40"/>
    </row>
    <row r="26" s="2" customFormat="1" ht="14.4" customHeight="1">
      <c r="B26" s="54"/>
      <c r="C26" s="55"/>
      <c r="D26" s="56" t="s">
        <v>42</v>
      </c>
      <c r="E26" s="55"/>
      <c r="F26" s="56" t="s">
        <v>43</v>
      </c>
      <c r="G26" s="55"/>
      <c r="H26" s="55"/>
      <c r="I26" s="55"/>
      <c r="J26" s="55"/>
      <c r="K26" s="55"/>
      <c r="L26" s="57">
        <v>0.20999999999999999</v>
      </c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8">
        <f>ROUND(AZ51,2)</f>
        <v>0</v>
      </c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8">
        <f>ROUND(AV51,2)</f>
        <v>0</v>
      </c>
      <c r="AL26" s="55"/>
      <c r="AM26" s="55"/>
      <c r="AN26" s="55"/>
      <c r="AO26" s="55"/>
      <c r="AP26" s="55"/>
      <c r="AQ26" s="59"/>
      <c r="BE26" s="40"/>
    </row>
    <row r="27" s="2" customFormat="1" ht="14.4" customHeight="1">
      <c r="B27" s="54"/>
      <c r="C27" s="55"/>
      <c r="D27" s="55"/>
      <c r="E27" s="55"/>
      <c r="F27" s="56" t="s">
        <v>44</v>
      </c>
      <c r="G27" s="55"/>
      <c r="H27" s="55"/>
      <c r="I27" s="55"/>
      <c r="J27" s="55"/>
      <c r="K27" s="55"/>
      <c r="L27" s="57">
        <v>0.14999999999999999</v>
      </c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8">
        <f>ROUND(BA51,2)</f>
        <v>0</v>
      </c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8">
        <f>ROUND(AW51,2)</f>
        <v>0</v>
      </c>
      <c r="AL27" s="55"/>
      <c r="AM27" s="55"/>
      <c r="AN27" s="55"/>
      <c r="AO27" s="55"/>
      <c r="AP27" s="55"/>
      <c r="AQ27" s="59"/>
      <c r="BE27" s="40"/>
    </row>
    <row r="28" hidden="1" s="2" customFormat="1" ht="14.4" customHeight="1">
      <c r="B28" s="54"/>
      <c r="C28" s="55"/>
      <c r="D28" s="55"/>
      <c r="E28" s="55"/>
      <c r="F28" s="56" t="s">
        <v>45</v>
      </c>
      <c r="G28" s="55"/>
      <c r="H28" s="55"/>
      <c r="I28" s="55"/>
      <c r="J28" s="55"/>
      <c r="K28" s="55"/>
      <c r="L28" s="57">
        <v>0.20999999999999999</v>
      </c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8">
        <f>ROUND(BB51,2)</f>
        <v>0</v>
      </c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8">
        <v>0</v>
      </c>
      <c r="AL28" s="55"/>
      <c r="AM28" s="55"/>
      <c r="AN28" s="55"/>
      <c r="AO28" s="55"/>
      <c r="AP28" s="55"/>
      <c r="AQ28" s="59"/>
      <c r="BE28" s="40"/>
    </row>
    <row r="29" hidden="1" s="2" customFormat="1" ht="14.4" customHeight="1">
      <c r="B29" s="54"/>
      <c r="C29" s="55"/>
      <c r="D29" s="55"/>
      <c r="E29" s="55"/>
      <c r="F29" s="56" t="s">
        <v>46</v>
      </c>
      <c r="G29" s="55"/>
      <c r="H29" s="55"/>
      <c r="I29" s="55"/>
      <c r="J29" s="55"/>
      <c r="K29" s="55"/>
      <c r="L29" s="57">
        <v>0.14999999999999999</v>
      </c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8">
        <f>ROUND(BC51,2)</f>
        <v>0</v>
      </c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8">
        <v>0</v>
      </c>
      <c r="AL29" s="55"/>
      <c r="AM29" s="55"/>
      <c r="AN29" s="55"/>
      <c r="AO29" s="55"/>
      <c r="AP29" s="55"/>
      <c r="AQ29" s="59"/>
      <c r="BE29" s="40"/>
    </row>
    <row r="30" hidden="1" s="2" customFormat="1" ht="14.4" customHeight="1">
      <c r="B30" s="54"/>
      <c r="C30" s="55"/>
      <c r="D30" s="55"/>
      <c r="E30" s="55"/>
      <c r="F30" s="56" t="s">
        <v>47</v>
      </c>
      <c r="G30" s="55"/>
      <c r="H30" s="55"/>
      <c r="I30" s="55"/>
      <c r="J30" s="55"/>
      <c r="K30" s="55"/>
      <c r="L30" s="57">
        <v>0</v>
      </c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8">
        <f>ROUND(BD51,2)</f>
        <v>0</v>
      </c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8">
        <v>0</v>
      </c>
      <c r="AL30" s="55"/>
      <c r="AM30" s="55"/>
      <c r="AN30" s="55"/>
      <c r="AO30" s="55"/>
      <c r="AP30" s="55"/>
      <c r="AQ30" s="59"/>
      <c r="BE30" s="40"/>
    </row>
    <row r="31" s="1" customFormat="1" ht="6.96" customHeight="1">
      <c r="B31" s="47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52"/>
      <c r="BE31" s="40"/>
    </row>
    <row r="32" s="1" customFormat="1" ht="25.92" customHeight="1">
      <c r="B32" s="47"/>
      <c r="C32" s="60"/>
      <c r="D32" s="61" t="s">
        <v>48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3" t="s">
        <v>49</v>
      </c>
      <c r="U32" s="62"/>
      <c r="V32" s="62"/>
      <c r="W32" s="62"/>
      <c r="X32" s="64" t="s">
        <v>50</v>
      </c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5">
        <f>SUM(AK23:AK30)</f>
        <v>0</v>
      </c>
      <c r="AL32" s="62"/>
      <c r="AM32" s="62"/>
      <c r="AN32" s="62"/>
      <c r="AO32" s="66"/>
      <c r="AP32" s="60"/>
      <c r="AQ32" s="67"/>
      <c r="BE32" s="40"/>
    </row>
    <row r="33" s="1" customFormat="1" ht="6.96" customHeight="1">
      <c r="B33" s="47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52"/>
    </row>
    <row r="34" s="1" customFormat="1" ht="6.96" customHeight="1">
      <c r="B34" s="68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70"/>
    </row>
    <row r="38" s="1" customFormat="1" ht="6.96" customHeight="1">
      <c r="B38" s="71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47"/>
    </row>
    <row r="39" s="1" customFormat="1" ht="36.96" customHeight="1">
      <c r="B39" s="47"/>
      <c r="C39" s="73" t="s">
        <v>51</v>
      </c>
      <c r="AR39" s="47"/>
    </row>
    <row r="40" s="1" customFormat="1" ht="6.96" customHeight="1">
      <c r="B40" s="47"/>
      <c r="AR40" s="47"/>
    </row>
    <row r="41" s="3" customFormat="1" ht="14.4" customHeight="1">
      <c r="B41" s="74"/>
      <c r="C41" s="75" t="s">
        <v>16</v>
      </c>
      <c r="L41" s="3" t="str">
        <f>K5</f>
        <v>TAVOD165</v>
      </c>
      <c r="AR41" s="74"/>
    </row>
    <row r="42" s="4" customFormat="1" ht="36.96" customHeight="1">
      <c r="B42" s="76"/>
      <c r="C42" s="77" t="s">
        <v>19</v>
      </c>
      <c r="L42" s="78" t="str">
        <f>K6</f>
        <v>Zákupy - dostavba vodohospodářské infrastruktury na p.p.č.1609-II.etapa (bez dom.přípojek na p.p.č.1609/22,/23,/24,/25)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R42" s="76"/>
    </row>
    <row r="43" s="1" customFormat="1" ht="6.96" customHeight="1">
      <c r="B43" s="47"/>
      <c r="AR43" s="47"/>
    </row>
    <row r="44" s="1" customFormat="1">
      <c r="B44" s="47"/>
      <c r="C44" s="75" t="s">
        <v>23</v>
      </c>
      <c r="L44" s="79" t="str">
        <f>IF(K8="","",K8)</f>
        <v>Zákupy</v>
      </c>
      <c r="AI44" s="75" t="s">
        <v>25</v>
      </c>
      <c r="AM44" s="80" t="str">
        <f>IF(AN8= "","",AN8)</f>
        <v>23. 3. 2018</v>
      </c>
      <c r="AN44" s="80"/>
      <c r="AR44" s="47"/>
    </row>
    <row r="45" s="1" customFormat="1" ht="6.96" customHeight="1">
      <c r="B45" s="47"/>
      <c r="AR45" s="47"/>
    </row>
    <row r="46" s="1" customFormat="1">
      <c r="B46" s="47"/>
      <c r="C46" s="75" t="s">
        <v>27</v>
      </c>
      <c r="L46" s="3" t="str">
        <f>IF(E11= "","",E11)</f>
        <v>Město Zákupy</v>
      </c>
      <c r="AI46" s="75" t="s">
        <v>33</v>
      </c>
      <c r="AM46" s="3" t="str">
        <f>IF(E17="","",E17)</f>
        <v>Vodohospodářské projekty s.r.o.</v>
      </c>
      <c r="AN46" s="3"/>
      <c r="AO46" s="3"/>
      <c r="AP46" s="3"/>
      <c r="AR46" s="47"/>
      <c r="AS46" s="81" t="s">
        <v>52</v>
      </c>
      <c r="AT46" s="82"/>
      <c r="AU46" s="83"/>
      <c r="AV46" s="83"/>
      <c r="AW46" s="83"/>
      <c r="AX46" s="83"/>
      <c r="AY46" s="83"/>
      <c r="AZ46" s="83"/>
      <c r="BA46" s="83"/>
      <c r="BB46" s="83"/>
      <c r="BC46" s="83"/>
      <c r="BD46" s="84"/>
    </row>
    <row r="47" s="1" customFormat="1">
      <c r="B47" s="47"/>
      <c r="C47" s="75" t="s">
        <v>31</v>
      </c>
      <c r="L47" s="3" t="str">
        <f>IF(E14= "Vyplň údaj","",E14)</f>
        <v/>
      </c>
      <c r="AR47" s="47"/>
      <c r="AS47" s="85"/>
      <c r="AT47" s="56"/>
      <c r="AU47" s="48"/>
      <c r="AV47" s="48"/>
      <c r="AW47" s="48"/>
      <c r="AX47" s="48"/>
      <c r="AY47" s="48"/>
      <c r="AZ47" s="48"/>
      <c r="BA47" s="48"/>
      <c r="BB47" s="48"/>
      <c r="BC47" s="48"/>
      <c r="BD47" s="86"/>
    </row>
    <row r="48" s="1" customFormat="1" ht="10.8" customHeight="1">
      <c r="B48" s="47"/>
      <c r="AR48" s="47"/>
      <c r="AS48" s="85"/>
      <c r="AT48" s="56"/>
      <c r="AU48" s="48"/>
      <c r="AV48" s="48"/>
      <c r="AW48" s="48"/>
      <c r="AX48" s="48"/>
      <c r="AY48" s="48"/>
      <c r="AZ48" s="48"/>
      <c r="BA48" s="48"/>
      <c r="BB48" s="48"/>
      <c r="BC48" s="48"/>
      <c r="BD48" s="86"/>
    </row>
    <row r="49" s="1" customFormat="1" ht="29.28" customHeight="1">
      <c r="B49" s="47"/>
      <c r="C49" s="87" t="s">
        <v>53</v>
      </c>
      <c r="D49" s="88"/>
      <c r="E49" s="88"/>
      <c r="F49" s="88"/>
      <c r="G49" s="88"/>
      <c r="H49" s="89"/>
      <c r="I49" s="90" t="s">
        <v>54</v>
      </c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91" t="s">
        <v>55</v>
      </c>
      <c r="AH49" s="88"/>
      <c r="AI49" s="88"/>
      <c r="AJ49" s="88"/>
      <c r="AK49" s="88"/>
      <c r="AL49" s="88"/>
      <c r="AM49" s="88"/>
      <c r="AN49" s="90" t="s">
        <v>56</v>
      </c>
      <c r="AO49" s="88"/>
      <c r="AP49" s="88"/>
      <c r="AQ49" s="92" t="s">
        <v>57</v>
      </c>
      <c r="AR49" s="47"/>
      <c r="AS49" s="93" t="s">
        <v>58</v>
      </c>
      <c r="AT49" s="94" t="s">
        <v>59</v>
      </c>
      <c r="AU49" s="94" t="s">
        <v>60</v>
      </c>
      <c r="AV49" s="94" t="s">
        <v>61</v>
      </c>
      <c r="AW49" s="94" t="s">
        <v>62</v>
      </c>
      <c r="AX49" s="94" t="s">
        <v>63</v>
      </c>
      <c r="AY49" s="94" t="s">
        <v>64</v>
      </c>
      <c r="AZ49" s="94" t="s">
        <v>65</v>
      </c>
      <c r="BA49" s="94" t="s">
        <v>66</v>
      </c>
      <c r="BB49" s="94" t="s">
        <v>67</v>
      </c>
      <c r="BC49" s="94" t="s">
        <v>68</v>
      </c>
      <c r="BD49" s="95" t="s">
        <v>69</v>
      </c>
    </row>
    <row r="50" s="1" customFormat="1" ht="10.8" customHeight="1">
      <c r="B50" s="47"/>
      <c r="AR50" s="47"/>
      <c r="AS50" s="96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4"/>
    </row>
    <row r="51" s="4" customFormat="1" ht="32.4" customHeight="1">
      <c r="B51" s="76"/>
      <c r="C51" s="97" t="s">
        <v>70</v>
      </c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9">
        <f>ROUND(SUM(AG52:AG60),2)</f>
        <v>0</v>
      </c>
      <c r="AH51" s="99"/>
      <c r="AI51" s="99"/>
      <c r="AJ51" s="99"/>
      <c r="AK51" s="99"/>
      <c r="AL51" s="99"/>
      <c r="AM51" s="99"/>
      <c r="AN51" s="100">
        <f>SUM(AG51,AT51)</f>
        <v>0</v>
      </c>
      <c r="AO51" s="100"/>
      <c r="AP51" s="100"/>
      <c r="AQ51" s="101" t="s">
        <v>5</v>
      </c>
      <c r="AR51" s="76"/>
      <c r="AS51" s="102">
        <f>ROUND(SUM(AS52:AS60),2)</f>
        <v>0</v>
      </c>
      <c r="AT51" s="103">
        <f>ROUND(SUM(AV51:AW51),2)</f>
        <v>0</v>
      </c>
      <c r="AU51" s="104">
        <f>ROUND(SUM(AU52:AU60),5)</f>
        <v>0</v>
      </c>
      <c r="AV51" s="103">
        <f>ROUND(AZ51*L26,2)</f>
        <v>0</v>
      </c>
      <c r="AW51" s="103">
        <f>ROUND(BA51*L27,2)</f>
        <v>0</v>
      </c>
      <c r="AX51" s="103">
        <f>ROUND(BB51*L26,2)</f>
        <v>0</v>
      </c>
      <c r="AY51" s="103">
        <f>ROUND(BC51*L27,2)</f>
        <v>0</v>
      </c>
      <c r="AZ51" s="103">
        <f>ROUND(SUM(AZ52:AZ60),2)</f>
        <v>0</v>
      </c>
      <c r="BA51" s="103">
        <f>ROUND(SUM(BA52:BA60),2)</f>
        <v>0</v>
      </c>
      <c r="BB51" s="103">
        <f>ROUND(SUM(BB52:BB60),2)</f>
        <v>0</v>
      </c>
      <c r="BC51" s="103">
        <f>ROUND(SUM(BC52:BC60),2)</f>
        <v>0</v>
      </c>
      <c r="BD51" s="105">
        <f>ROUND(SUM(BD52:BD60),2)</f>
        <v>0</v>
      </c>
      <c r="BS51" s="77" t="s">
        <v>71</v>
      </c>
      <c r="BT51" s="77" t="s">
        <v>72</v>
      </c>
      <c r="BU51" s="106" t="s">
        <v>73</v>
      </c>
      <c r="BV51" s="77" t="s">
        <v>74</v>
      </c>
      <c r="BW51" s="77" t="s">
        <v>7</v>
      </c>
      <c r="BX51" s="77" t="s">
        <v>75</v>
      </c>
      <c r="CL51" s="77" t="s">
        <v>5</v>
      </c>
    </row>
    <row r="52" s="5" customFormat="1" ht="31.5" customHeight="1">
      <c r="A52" s="107" t="s">
        <v>76</v>
      </c>
      <c r="B52" s="108"/>
      <c r="C52" s="109"/>
      <c r="D52" s="110" t="s">
        <v>77</v>
      </c>
      <c r="E52" s="110"/>
      <c r="F52" s="110"/>
      <c r="G52" s="110"/>
      <c r="H52" s="110"/>
      <c r="I52" s="111"/>
      <c r="J52" s="110" t="s">
        <v>78</v>
      </c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2">
        <f>'SO 01.1 - Vodovod'!J27</f>
        <v>0</v>
      </c>
      <c r="AH52" s="111"/>
      <c r="AI52" s="111"/>
      <c r="AJ52" s="111"/>
      <c r="AK52" s="111"/>
      <c r="AL52" s="111"/>
      <c r="AM52" s="111"/>
      <c r="AN52" s="112">
        <f>SUM(AG52,AT52)</f>
        <v>0</v>
      </c>
      <c r="AO52" s="111"/>
      <c r="AP52" s="111"/>
      <c r="AQ52" s="113" t="s">
        <v>79</v>
      </c>
      <c r="AR52" s="108"/>
      <c r="AS52" s="114">
        <v>0</v>
      </c>
      <c r="AT52" s="115">
        <f>ROUND(SUM(AV52:AW52),2)</f>
        <v>0</v>
      </c>
      <c r="AU52" s="116">
        <f>'SO 01.1 - Vodovod'!P82</f>
        <v>0</v>
      </c>
      <c r="AV52" s="115">
        <f>'SO 01.1 - Vodovod'!J30</f>
        <v>0</v>
      </c>
      <c r="AW52" s="115">
        <f>'SO 01.1 - Vodovod'!J31</f>
        <v>0</v>
      </c>
      <c r="AX52" s="115">
        <f>'SO 01.1 - Vodovod'!J32</f>
        <v>0</v>
      </c>
      <c r="AY52" s="115">
        <f>'SO 01.1 - Vodovod'!J33</f>
        <v>0</v>
      </c>
      <c r="AZ52" s="115">
        <f>'SO 01.1 - Vodovod'!F30</f>
        <v>0</v>
      </c>
      <c r="BA52" s="115">
        <f>'SO 01.1 - Vodovod'!F31</f>
        <v>0</v>
      </c>
      <c r="BB52" s="115">
        <f>'SO 01.1 - Vodovod'!F32</f>
        <v>0</v>
      </c>
      <c r="BC52" s="115">
        <f>'SO 01.1 - Vodovod'!F33</f>
        <v>0</v>
      </c>
      <c r="BD52" s="117">
        <f>'SO 01.1 - Vodovod'!F34</f>
        <v>0</v>
      </c>
      <c r="BT52" s="118" t="s">
        <v>80</v>
      </c>
      <c r="BV52" s="118" t="s">
        <v>74</v>
      </c>
      <c r="BW52" s="118" t="s">
        <v>81</v>
      </c>
      <c r="BX52" s="118" t="s">
        <v>7</v>
      </c>
      <c r="CL52" s="118" t="s">
        <v>82</v>
      </c>
      <c r="CM52" s="118" t="s">
        <v>83</v>
      </c>
    </row>
    <row r="53" s="5" customFormat="1" ht="31.5" customHeight="1">
      <c r="A53" s="107" t="s">
        <v>76</v>
      </c>
      <c r="B53" s="108"/>
      <c r="C53" s="109"/>
      <c r="D53" s="110" t="s">
        <v>84</v>
      </c>
      <c r="E53" s="110"/>
      <c r="F53" s="110"/>
      <c r="G53" s="110"/>
      <c r="H53" s="110"/>
      <c r="I53" s="111"/>
      <c r="J53" s="110" t="s">
        <v>85</v>
      </c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2">
        <f>'SO 01.2 - Vodovodní přípo...'!J27</f>
        <v>0</v>
      </c>
      <c r="AH53" s="111"/>
      <c r="AI53" s="111"/>
      <c r="AJ53" s="111"/>
      <c r="AK53" s="111"/>
      <c r="AL53" s="111"/>
      <c r="AM53" s="111"/>
      <c r="AN53" s="112">
        <f>SUM(AG53,AT53)</f>
        <v>0</v>
      </c>
      <c r="AO53" s="111"/>
      <c r="AP53" s="111"/>
      <c r="AQ53" s="113" t="s">
        <v>79</v>
      </c>
      <c r="AR53" s="108"/>
      <c r="AS53" s="114">
        <v>0</v>
      </c>
      <c r="AT53" s="115">
        <f>ROUND(SUM(AV53:AW53),2)</f>
        <v>0</v>
      </c>
      <c r="AU53" s="116">
        <f>'SO 01.2 - Vodovodní přípo...'!P81</f>
        <v>0</v>
      </c>
      <c r="AV53" s="115">
        <f>'SO 01.2 - Vodovodní přípo...'!J30</f>
        <v>0</v>
      </c>
      <c r="AW53" s="115">
        <f>'SO 01.2 - Vodovodní přípo...'!J31</f>
        <v>0</v>
      </c>
      <c r="AX53" s="115">
        <f>'SO 01.2 - Vodovodní přípo...'!J32</f>
        <v>0</v>
      </c>
      <c r="AY53" s="115">
        <f>'SO 01.2 - Vodovodní přípo...'!J33</f>
        <v>0</v>
      </c>
      <c r="AZ53" s="115">
        <f>'SO 01.2 - Vodovodní přípo...'!F30</f>
        <v>0</v>
      </c>
      <c r="BA53" s="115">
        <f>'SO 01.2 - Vodovodní přípo...'!F31</f>
        <v>0</v>
      </c>
      <c r="BB53" s="115">
        <f>'SO 01.2 - Vodovodní přípo...'!F32</f>
        <v>0</v>
      </c>
      <c r="BC53" s="115">
        <f>'SO 01.2 - Vodovodní přípo...'!F33</f>
        <v>0</v>
      </c>
      <c r="BD53" s="117">
        <f>'SO 01.2 - Vodovodní přípo...'!F34</f>
        <v>0</v>
      </c>
      <c r="BT53" s="118" t="s">
        <v>80</v>
      </c>
      <c r="BV53" s="118" t="s">
        <v>74</v>
      </c>
      <c r="BW53" s="118" t="s">
        <v>86</v>
      </c>
      <c r="BX53" s="118" t="s">
        <v>7</v>
      </c>
      <c r="CL53" s="118" t="s">
        <v>82</v>
      </c>
      <c r="CM53" s="118" t="s">
        <v>83</v>
      </c>
    </row>
    <row r="54" s="5" customFormat="1" ht="31.5" customHeight="1">
      <c r="A54" s="107" t="s">
        <v>76</v>
      </c>
      <c r="B54" s="108"/>
      <c r="C54" s="109"/>
      <c r="D54" s="110" t="s">
        <v>87</v>
      </c>
      <c r="E54" s="110"/>
      <c r="F54" s="110"/>
      <c r="G54" s="110"/>
      <c r="H54" s="110"/>
      <c r="I54" s="111"/>
      <c r="J54" s="110" t="s">
        <v>88</v>
      </c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2">
        <f>'SO 02.1 - Kanalizace'!J27</f>
        <v>0</v>
      </c>
      <c r="AH54" s="111"/>
      <c r="AI54" s="111"/>
      <c r="AJ54" s="111"/>
      <c r="AK54" s="111"/>
      <c r="AL54" s="111"/>
      <c r="AM54" s="111"/>
      <c r="AN54" s="112">
        <f>SUM(AG54,AT54)</f>
        <v>0</v>
      </c>
      <c r="AO54" s="111"/>
      <c r="AP54" s="111"/>
      <c r="AQ54" s="113" t="s">
        <v>79</v>
      </c>
      <c r="AR54" s="108"/>
      <c r="AS54" s="114">
        <v>0</v>
      </c>
      <c r="AT54" s="115">
        <f>ROUND(SUM(AV54:AW54),2)</f>
        <v>0</v>
      </c>
      <c r="AU54" s="116">
        <f>'SO 02.1 - Kanalizace'!P82</f>
        <v>0</v>
      </c>
      <c r="AV54" s="115">
        <f>'SO 02.1 - Kanalizace'!J30</f>
        <v>0</v>
      </c>
      <c r="AW54" s="115">
        <f>'SO 02.1 - Kanalizace'!J31</f>
        <v>0</v>
      </c>
      <c r="AX54" s="115">
        <f>'SO 02.1 - Kanalizace'!J32</f>
        <v>0</v>
      </c>
      <c r="AY54" s="115">
        <f>'SO 02.1 - Kanalizace'!J33</f>
        <v>0</v>
      </c>
      <c r="AZ54" s="115">
        <f>'SO 02.1 - Kanalizace'!F30</f>
        <v>0</v>
      </c>
      <c r="BA54" s="115">
        <f>'SO 02.1 - Kanalizace'!F31</f>
        <v>0</v>
      </c>
      <c r="BB54" s="115">
        <f>'SO 02.1 - Kanalizace'!F32</f>
        <v>0</v>
      </c>
      <c r="BC54" s="115">
        <f>'SO 02.1 - Kanalizace'!F33</f>
        <v>0</v>
      </c>
      <c r="BD54" s="117">
        <f>'SO 02.1 - Kanalizace'!F34</f>
        <v>0</v>
      </c>
      <c r="BT54" s="118" t="s">
        <v>80</v>
      </c>
      <c r="BV54" s="118" t="s">
        <v>74</v>
      </c>
      <c r="BW54" s="118" t="s">
        <v>89</v>
      </c>
      <c r="BX54" s="118" t="s">
        <v>7</v>
      </c>
      <c r="CL54" s="118" t="s">
        <v>90</v>
      </c>
      <c r="CM54" s="118" t="s">
        <v>83</v>
      </c>
    </row>
    <row r="55" s="5" customFormat="1" ht="31.5" customHeight="1">
      <c r="A55" s="107" t="s">
        <v>76</v>
      </c>
      <c r="B55" s="108"/>
      <c r="C55" s="109"/>
      <c r="D55" s="110" t="s">
        <v>91</v>
      </c>
      <c r="E55" s="110"/>
      <c r="F55" s="110"/>
      <c r="G55" s="110"/>
      <c r="H55" s="110"/>
      <c r="I55" s="111"/>
      <c r="J55" s="110" t="s">
        <v>92</v>
      </c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2">
        <f>'SO 02.2 - Kanalizační pří...'!J27</f>
        <v>0</v>
      </c>
      <c r="AH55" s="111"/>
      <c r="AI55" s="111"/>
      <c r="AJ55" s="111"/>
      <c r="AK55" s="111"/>
      <c r="AL55" s="111"/>
      <c r="AM55" s="111"/>
      <c r="AN55" s="112">
        <f>SUM(AG55,AT55)</f>
        <v>0</v>
      </c>
      <c r="AO55" s="111"/>
      <c r="AP55" s="111"/>
      <c r="AQ55" s="113" t="s">
        <v>79</v>
      </c>
      <c r="AR55" s="108"/>
      <c r="AS55" s="114">
        <v>0</v>
      </c>
      <c r="AT55" s="115">
        <f>ROUND(SUM(AV55:AW55),2)</f>
        <v>0</v>
      </c>
      <c r="AU55" s="116">
        <f>'SO 02.2 - Kanalizační pří...'!P81</f>
        <v>0</v>
      </c>
      <c r="AV55" s="115">
        <f>'SO 02.2 - Kanalizační pří...'!J30</f>
        <v>0</v>
      </c>
      <c r="AW55" s="115">
        <f>'SO 02.2 - Kanalizační pří...'!J31</f>
        <v>0</v>
      </c>
      <c r="AX55" s="115">
        <f>'SO 02.2 - Kanalizační pří...'!J32</f>
        <v>0</v>
      </c>
      <c r="AY55" s="115">
        <f>'SO 02.2 - Kanalizační pří...'!J33</f>
        <v>0</v>
      </c>
      <c r="AZ55" s="115">
        <f>'SO 02.2 - Kanalizační pří...'!F30</f>
        <v>0</v>
      </c>
      <c r="BA55" s="115">
        <f>'SO 02.2 - Kanalizační pří...'!F31</f>
        <v>0</v>
      </c>
      <c r="BB55" s="115">
        <f>'SO 02.2 - Kanalizační pří...'!F32</f>
        <v>0</v>
      </c>
      <c r="BC55" s="115">
        <f>'SO 02.2 - Kanalizační pří...'!F33</f>
        <v>0</v>
      </c>
      <c r="BD55" s="117">
        <f>'SO 02.2 - Kanalizační pří...'!F34</f>
        <v>0</v>
      </c>
      <c r="BT55" s="118" t="s">
        <v>80</v>
      </c>
      <c r="BV55" s="118" t="s">
        <v>74</v>
      </c>
      <c r="BW55" s="118" t="s">
        <v>93</v>
      </c>
      <c r="BX55" s="118" t="s">
        <v>7</v>
      </c>
      <c r="CL55" s="118" t="s">
        <v>90</v>
      </c>
      <c r="CM55" s="118" t="s">
        <v>83</v>
      </c>
    </row>
    <row r="56" s="5" customFormat="1" ht="31.5" customHeight="1">
      <c r="A56" s="107" t="s">
        <v>76</v>
      </c>
      <c r="B56" s="108"/>
      <c r="C56" s="109"/>
      <c r="D56" s="110" t="s">
        <v>94</v>
      </c>
      <c r="E56" s="110"/>
      <c r="F56" s="110"/>
      <c r="G56" s="110"/>
      <c r="H56" s="110"/>
      <c r="I56" s="111"/>
      <c r="J56" s="110" t="s">
        <v>95</v>
      </c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2">
        <f>'SO 02.3 - Úpravy na ČS'!J27</f>
        <v>0</v>
      </c>
      <c r="AH56" s="111"/>
      <c r="AI56" s="111"/>
      <c r="AJ56" s="111"/>
      <c r="AK56" s="111"/>
      <c r="AL56" s="111"/>
      <c r="AM56" s="111"/>
      <c r="AN56" s="112">
        <f>SUM(AG56,AT56)</f>
        <v>0</v>
      </c>
      <c r="AO56" s="111"/>
      <c r="AP56" s="111"/>
      <c r="AQ56" s="113" t="s">
        <v>79</v>
      </c>
      <c r="AR56" s="108"/>
      <c r="AS56" s="114">
        <v>0</v>
      </c>
      <c r="AT56" s="115">
        <f>ROUND(SUM(AV56:AW56),2)</f>
        <v>0</v>
      </c>
      <c r="AU56" s="116">
        <f>'SO 02.3 - Úpravy na ČS'!P78</f>
        <v>0</v>
      </c>
      <c r="AV56" s="115">
        <f>'SO 02.3 - Úpravy na ČS'!J30</f>
        <v>0</v>
      </c>
      <c r="AW56" s="115">
        <f>'SO 02.3 - Úpravy na ČS'!J31</f>
        <v>0</v>
      </c>
      <c r="AX56" s="115">
        <f>'SO 02.3 - Úpravy na ČS'!J32</f>
        <v>0</v>
      </c>
      <c r="AY56" s="115">
        <f>'SO 02.3 - Úpravy na ČS'!J33</f>
        <v>0</v>
      </c>
      <c r="AZ56" s="115">
        <f>'SO 02.3 - Úpravy na ČS'!F30</f>
        <v>0</v>
      </c>
      <c r="BA56" s="115">
        <f>'SO 02.3 - Úpravy na ČS'!F31</f>
        <v>0</v>
      </c>
      <c r="BB56" s="115">
        <f>'SO 02.3 - Úpravy na ČS'!F32</f>
        <v>0</v>
      </c>
      <c r="BC56" s="115">
        <f>'SO 02.3 - Úpravy na ČS'!F33</f>
        <v>0</v>
      </c>
      <c r="BD56" s="117">
        <f>'SO 02.3 - Úpravy na ČS'!F34</f>
        <v>0</v>
      </c>
      <c r="BT56" s="118" t="s">
        <v>80</v>
      </c>
      <c r="BV56" s="118" t="s">
        <v>74</v>
      </c>
      <c r="BW56" s="118" t="s">
        <v>96</v>
      </c>
      <c r="BX56" s="118" t="s">
        <v>7</v>
      </c>
      <c r="CL56" s="118" t="s">
        <v>90</v>
      </c>
      <c r="CM56" s="118" t="s">
        <v>83</v>
      </c>
    </row>
    <row r="57" s="5" customFormat="1" ht="31.5" customHeight="1">
      <c r="A57" s="107" t="s">
        <v>76</v>
      </c>
      <c r="B57" s="108"/>
      <c r="C57" s="109"/>
      <c r="D57" s="110" t="s">
        <v>97</v>
      </c>
      <c r="E57" s="110"/>
      <c r="F57" s="110"/>
      <c r="G57" s="110"/>
      <c r="H57" s="110"/>
      <c r="I57" s="111"/>
      <c r="J57" s="110" t="s">
        <v>98</v>
      </c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2">
        <f>'SO 03 - Plynovod (bez dom...'!J27</f>
        <v>0</v>
      </c>
      <c r="AH57" s="111"/>
      <c r="AI57" s="111"/>
      <c r="AJ57" s="111"/>
      <c r="AK57" s="111"/>
      <c r="AL57" s="111"/>
      <c r="AM57" s="111"/>
      <c r="AN57" s="112">
        <f>SUM(AG57,AT57)</f>
        <v>0</v>
      </c>
      <c r="AO57" s="111"/>
      <c r="AP57" s="111"/>
      <c r="AQ57" s="113" t="s">
        <v>79</v>
      </c>
      <c r="AR57" s="108"/>
      <c r="AS57" s="114">
        <v>0</v>
      </c>
      <c r="AT57" s="115">
        <f>ROUND(SUM(AV57:AW57),2)</f>
        <v>0</v>
      </c>
      <c r="AU57" s="116">
        <f>'SO 03 - Plynovod (bez dom...'!P82</f>
        <v>0</v>
      </c>
      <c r="AV57" s="115">
        <f>'SO 03 - Plynovod (bez dom...'!J30</f>
        <v>0</v>
      </c>
      <c r="AW57" s="115">
        <f>'SO 03 - Plynovod (bez dom...'!J31</f>
        <v>0</v>
      </c>
      <c r="AX57" s="115">
        <f>'SO 03 - Plynovod (bez dom...'!J32</f>
        <v>0</v>
      </c>
      <c r="AY57" s="115">
        <f>'SO 03 - Plynovod (bez dom...'!J33</f>
        <v>0</v>
      </c>
      <c r="AZ57" s="115">
        <f>'SO 03 - Plynovod (bez dom...'!F30</f>
        <v>0</v>
      </c>
      <c r="BA57" s="115">
        <f>'SO 03 - Plynovod (bez dom...'!F31</f>
        <v>0</v>
      </c>
      <c r="BB57" s="115">
        <f>'SO 03 - Plynovod (bez dom...'!F32</f>
        <v>0</v>
      </c>
      <c r="BC57" s="115">
        <f>'SO 03 - Plynovod (bez dom...'!F33</f>
        <v>0</v>
      </c>
      <c r="BD57" s="117">
        <f>'SO 03 - Plynovod (bez dom...'!F34</f>
        <v>0</v>
      </c>
      <c r="BT57" s="118" t="s">
        <v>80</v>
      </c>
      <c r="BV57" s="118" t="s">
        <v>74</v>
      </c>
      <c r="BW57" s="118" t="s">
        <v>99</v>
      </c>
      <c r="BX57" s="118" t="s">
        <v>7</v>
      </c>
      <c r="CL57" s="118" t="s">
        <v>100</v>
      </c>
      <c r="CM57" s="118" t="s">
        <v>83</v>
      </c>
    </row>
    <row r="58" s="5" customFormat="1" ht="16.5" customHeight="1">
      <c r="A58" s="107" t="s">
        <v>76</v>
      </c>
      <c r="B58" s="108"/>
      <c r="C58" s="109"/>
      <c r="D58" s="110" t="s">
        <v>101</v>
      </c>
      <c r="E58" s="110"/>
      <c r="F58" s="110"/>
      <c r="G58" s="110"/>
      <c r="H58" s="110"/>
      <c r="I58" s="111"/>
      <c r="J58" s="110" t="s">
        <v>102</v>
      </c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2">
        <f>'SO 04 - Užitkový vodovod'!J27</f>
        <v>0</v>
      </c>
      <c r="AH58" s="111"/>
      <c r="AI58" s="111"/>
      <c r="AJ58" s="111"/>
      <c r="AK58" s="111"/>
      <c r="AL58" s="111"/>
      <c r="AM58" s="111"/>
      <c r="AN58" s="112">
        <f>SUM(AG58,AT58)</f>
        <v>0</v>
      </c>
      <c r="AO58" s="111"/>
      <c r="AP58" s="111"/>
      <c r="AQ58" s="113" t="s">
        <v>79</v>
      </c>
      <c r="AR58" s="108"/>
      <c r="AS58" s="114">
        <v>0</v>
      </c>
      <c r="AT58" s="115">
        <f>ROUND(SUM(AV58:AW58),2)</f>
        <v>0</v>
      </c>
      <c r="AU58" s="116">
        <f>'SO 04 - Užitkový vodovod'!P81</f>
        <v>0</v>
      </c>
      <c r="AV58" s="115">
        <f>'SO 04 - Užitkový vodovod'!J30</f>
        <v>0</v>
      </c>
      <c r="AW58" s="115">
        <f>'SO 04 - Užitkový vodovod'!J31</f>
        <v>0</v>
      </c>
      <c r="AX58" s="115">
        <f>'SO 04 - Užitkový vodovod'!J32</f>
        <v>0</v>
      </c>
      <c r="AY58" s="115">
        <f>'SO 04 - Užitkový vodovod'!J33</f>
        <v>0</v>
      </c>
      <c r="AZ58" s="115">
        <f>'SO 04 - Užitkový vodovod'!F30</f>
        <v>0</v>
      </c>
      <c r="BA58" s="115">
        <f>'SO 04 - Užitkový vodovod'!F31</f>
        <v>0</v>
      </c>
      <c r="BB58" s="115">
        <f>'SO 04 - Užitkový vodovod'!F32</f>
        <v>0</v>
      </c>
      <c r="BC58" s="115">
        <f>'SO 04 - Užitkový vodovod'!F33</f>
        <v>0</v>
      </c>
      <c r="BD58" s="117">
        <f>'SO 04 - Užitkový vodovod'!F34</f>
        <v>0</v>
      </c>
      <c r="BT58" s="118" t="s">
        <v>80</v>
      </c>
      <c r="BV58" s="118" t="s">
        <v>74</v>
      </c>
      <c r="BW58" s="118" t="s">
        <v>103</v>
      </c>
      <c r="BX58" s="118" t="s">
        <v>7</v>
      </c>
      <c r="CL58" s="118" t="s">
        <v>82</v>
      </c>
      <c r="CM58" s="118" t="s">
        <v>83</v>
      </c>
    </row>
    <row r="59" s="5" customFormat="1" ht="16.5" customHeight="1">
      <c r="A59" s="107" t="s">
        <v>76</v>
      </c>
      <c r="B59" s="108"/>
      <c r="C59" s="109"/>
      <c r="D59" s="110" t="s">
        <v>104</v>
      </c>
      <c r="E59" s="110"/>
      <c r="F59" s="110"/>
      <c r="G59" s="110"/>
      <c r="H59" s="110"/>
      <c r="I59" s="111"/>
      <c r="J59" s="110" t="s">
        <v>105</v>
      </c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2">
        <f>'PROV - Provizorní štěrkov...'!J27</f>
        <v>0</v>
      </c>
      <c r="AH59" s="111"/>
      <c r="AI59" s="111"/>
      <c r="AJ59" s="111"/>
      <c r="AK59" s="111"/>
      <c r="AL59" s="111"/>
      <c r="AM59" s="111"/>
      <c r="AN59" s="112">
        <f>SUM(AG59,AT59)</f>
        <v>0</v>
      </c>
      <c r="AO59" s="111"/>
      <c r="AP59" s="111"/>
      <c r="AQ59" s="113" t="s">
        <v>106</v>
      </c>
      <c r="AR59" s="108"/>
      <c r="AS59" s="114">
        <v>0</v>
      </c>
      <c r="AT59" s="115">
        <f>ROUND(SUM(AV59:AW59),2)</f>
        <v>0</v>
      </c>
      <c r="AU59" s="116">
        <f>'PROV - Provizorní štěrkov...'!P79</f>
        <v>0</v>
      </c>
      <c r="AV59" s="115">
        <f>'PROV - Provizorní štěrkov...'!J30</f>
        <v>0</v>
      </c>
      <c r="AW59" s="115">
        <f>'PROV - Provizorní štěrkov...'!J31</f>
        <v>0</v>
      </c>
      <c r="AX59" s="115">
        <f>'PROV - Provizorní štěrkov...'!J32</f>
        <v>0</v>
      </c>
      <c r="AY59" s="115">
        <f>'PROV - Provizorní štěrkov...'!J33</f>
        <v>0</v>
      </c>
      <c r="AZ59" s="115">
        <f>'PROV - Provizorní štěrkov...'!F30</f>
        <v>0</v>
      </c>
      <c r="BA59" s="115">
        <f>'PROV - Provizorní štěrkov...'!F31</f>
        <v>0</v>
      </c>
      <c r="BB59" s="115">
        <f>'PROV - Provizorní štěrkov...'!F32</f>
        <v>0</v>
      </c>
      <c r="BC59" s="115">
        <f>'PROV - Provizorní štěrkov...'!F33</f>
        <v>0</v>
      </c>
      <c r="BD59" s="117">
        <f>'PROV - Provizorní štěrkov...'!F34</f>
        <v>0</v>
      </c>
      <c r="BT59" s="118" t="s">
        <v>80</v>
      </c>
      <c r="BV59" s="118" t="s">
        <v>74</v>
      </c>
      <c r="BW59" s="118" t="s">
        <v>107</v>
      </c>
      <c r="BX59" s="118" t="s">
        <v>7</v>
      </c>
      <c r="CL59" s="118" t="s">
        <v>108</v>
      </c>
      <c r="CM59" s="118" t="s">
        <v>83</v>
      </c>
    </row>
    <row r="60" s="5" customFormat="1" ht="16.5" customHeight="1">
      <c r="A60" s="107" t="s">
        <v>76</v>
      </c>
      <c r="B60" s="108"/>
      <c r="C60" s="109"/>
      <c r="D60" s="110" t="s">
        <v>109</v>
      </c>
      <c r="E60" s="110"/>
      <c r="F60" s="110"/>
      <c r="G60" s="110"/>
      <c r="H60" s="110"/>
      <c r="I60" s="111"/>
      <c r="J60" s="110" t="s">
        <v>110</v>
      </c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2">
        <f>'VON - Vedlejší a ostatní ...'!J27</f>
        <v>0</v>
      </c>
      <c r="AH60" s="111"/>
      <c r="AI60" s="111"/>
      <c r="AJ60" s="111"/>
      <c r="AK60" s="111"/>
      <c r="AL60" s="111"/>
      <c r="AM60" s="111"/>
      <c r="AN60" s="112">
        <f>SUM(AG60,AT60)</f>
        <v>0</v>
      </c>
      <c r="AO60" s="111"/>
      <c r="AP60" s="111"/>
      <c r="AQ60" s="113" t="s">
        <v>109</v>
      </c>
      <c r="AR60" s="108"/>
      <c r="AS60" s="119">
        <v>0</v>
      </c>
      <c r="AT60" s="120">
        <f>ROUND(SUM(AV60:AW60),2)</f>
        <v>0</v>
      </c>
      <c r="AU60" s="121">
        <f>'VON - Vedlejší a ostatní ...'!P82</f>
        <v>0</v>
      </c>
      <c r="AV60" s="120">
        <f>'VON - Vedlejší a ostatní ...'!J30</f>
        <v>0</v>
      </c>
      <c r="AW60" s="120">
        <f>'VON - Vedlejší a ostatní ...'!J31</f>
        <v>0</v>
      </c>
      <c r="AX60" s="120">
        <f>'VON - Vedlejší a ostatní ...'!J32</f>
        <v>0</v>
      </c>
      <c r="AY60" s="120">
        <f>'VON - Vedlejší a ostatní ...'!J33</f>
        <v>0</v>
      </c>
      <c r="AZ60" s="120">
        <f>'VON - Vedlejší a ostatní ...'!F30</f>
        <v>0</v>
      </c>
      <c r="BA60" s="120">
        <f>'VON - Vedlejší a ostatní ...'!F31</f>
        <v>0</v>
      </c>
      <c r="BB60" s="120">
        <f>'VON - Vedlejší a ostatní ...'!F32</f>
        <v>0</v>
      </c>
      <c r="BC60" s="120">
        <f>'VON - Vedlejší a ostatní ...'!F33</f>
        <v>0</v>
      </c>
      <c r="BD60" s="122">
        <f>'VON - Vedlejší a ostatní ...'!F34</f>
        <v>0</v>
      </c>
      <c r="BT60" s="118" t="s">
        <v>80</v>
      </c>
      <c r="BV60" s="118" t="s">
        <v>74</v>
      </c>
      <c r="BW60" s="118" t="s">
        <v>111</v>
      </c>
      <c r="BX60" s="118" t="s">
        <v>7</v>
      </c>
      <c r="CL60" s="118" t="s">
        <v>5</v>
      </c>
      <c r="CM60" s="118" t="s">
        <v>83</v>
      </c>
    </row>
    <row r="61" s="1" customFormat="1" ht="30" customHeight="1">
      <c r="B61" s="47"/>
      <c r="AR61" s="47"/>
    </row>
    <row r="62" s="1" customFormat="1" ht="6.96" customHeight="1">
      <c r="B62" s="68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47"/>
    </row>
  </sheetData>
  <mergeCells count="73">
    <mergeCell ref="BE5:BE32"/>
    <mergeCell ref="W30:AE30"/>
    <mergeCell ref="X32:AB32"/>
    <mergeCell ref="AK32:AO32"/>
    <mergeCell ref="AR2:BE2"/>
    <mergeCell ref="K5:AO5"/>
    <mergeCell ref="W28:AE28"/>
    <mergeCell ref="AK28:AO28"/>
    <mergeCell ref="AN59:AP59"/>
    <mergeCell ref="AN57:AP57"/>
    <mergeCell ref="AN54:AP54"/>
    <mergeCell ref="AN55:AP55"/>
    <mergeCell ref="AN56:AP56"/>
    <mergeCell ref="AN58:AP58"/>
    <mergeCell ref="AN60:AP60"/>
    <mergeCell ref="L29:O29"/>
    <mergeCell ref="L28:O28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30:O30"/>
    <mergeCell ref="AK30:AO30"/>
    <mergeCell ref="K6:AO6"/>
    <mergeCell ref="J52:AF52"/>
    <mergeCell ref="W29:AE29"/>
    <mergeCell ref="AK29:AO29"/>
    <mergeCell ref="D58:H58"/>
    <mergeCell ref="C49:G49"/>
    <mergeCell ref="D52:H52"/>
    <mergeCell ref="D53:H53"/>
    <mergeCell ref="D54:H54"/>
    <mergeCell ref="D55:H55"/>
    <mergeCell ref="D56:H56"/>
    <mergeCell ref="D57:H57"/>
    <mergeCell ref="D59:H59"/>
    <mergeCell ref="D60:H60"/>
    <mergeCell ref="AM46:AP46"/>
    <mergeCell ref="AS46:AT48"/>
    <mergeCell ref="AN49:AP49"/>
    <mergeCell ref="L42:AO42"/>
    <mergeCell ref="AM44:AN44"/>
    <mergeCell ref="I49:AF49"/>
    <mergeCell ref="AG49:AM49"/>
    <mergeCell ref="J53:AF53"/>
    <mergeCell ref="J54:AF54"/>
    <mergeCell ref="J55:AF55"/>
    <mergeCell ref="J56:AF56"/>
    <mergeCell ref="J57:AF57"/>
    <mergeCell ref="J58:AF58"/>
    <mergeCell ref="J59:AF59"/>
    <mergeCell ref="J60:AF60"/>
    <mergeCell ref="AN53:AP53"/>
    <mergeCell ref="AN52:AP52"/>
    <mergeCell ref="AG52:AM52"/>
    <mergeCell ref="AG53:AM53"/>
    <mergeCell ref="AG54:AM54"/>
    <mergeCell ref="AG55:AM55"/>
    <mergeCell ref="AG56:AM56"/>
    <mergeCell ref="AG57:AM57"/>
    <mergeCell ref="AG58:AM58"/>
    <mergeCell ref="AG59:AM59"/>
    <mergeCell ref="AG60:AM60"/>
    <mergeCell ref="AG51:AM51"/>
    <mergeCell ref="AN51:AP51"/>
  </mergeCells>
  <hyperlinks>
    <hyperlink ref="K1:S1" location="C2" display="1) Rekapitulace stavby"/>
    <hyperlink ref="W1:AI1" location="C51" display="2) Rekapitulace objektů stavby a soupisů prací"/>
    <hyperlink ref="A52" location="'SO 01.1 - Vodovod'!C2" display="/"/>
    <hyperlink ref="A53" location="'SO 01.2 - Vodovodní přípo...'!C2" display="/"/>
    <hyperlink ref="A54" location="'SO 02.1 - Kanalizace'!C2" display="/"/>
    <hyperlink ref="A55" location="'SO 02.2 - Kanalizační pří...'!C2" display="/"/>
    <hyperlink ref="A56" location="'SO 02.3 - Úpravy na ČS'!C2" display="/"/>
    <hyperlink ref="A57" location="'SO 03 - Plynovod (bez dom...'!C2" display="/"/>
    <hyperlink ref="A58" location="'SO 04 - Užitkový vodovod'!C2" display="/"/>
    <hyperlink ref="A59" location="'PROV - Provizorní štěrkov...'!C2" display="/"/>
    <hyperlink ref="A60" location="'VON - Vedlejší a ostatní ...'!C2" display="/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23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1"/>
      <c r="B1" s="124"/>
      <c r="C1" s="124"/>
      <c r="D1" s="125" t="s">
        <v>1</v>
      </c>
      <c r="E1" s="124"/>
      <c r="F1" s="126" t="s">
        <v>112</v>
      </c>
      <c r="G1" s="126" t="s">
        <v>113</v>
      </c>
      <c r="H1" s="126"/>
      <c r="I1" s="127"/>
      <c r="J1" s="126" t="s">
        <v>114</v>
      </c>
      <c r="K1" s="125" t="s">
        <v>115</v>
      </c>
      <c r="L1" s="126" t="s">
        <v>116</v>
      </c>
      <c r="M1" s="126"/>
      <c r="N1" s="126"/>
      <c r="O1" s="126"/>
      <c r="P1" s="126"/>
      <c r="Q1" s="126"/>
      <c r="R1" s="126"/>
      <c r="S1" s="126"/>
      <c r="T1" s="126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ht="36.96" customHeight="1">
      <c r="L2" s="24" t="s">
        <v>8</v>
      </c>
      <c r="AT2" s="25" t="s">
        <v>111</v>
      </c>
    </row>
    <row r="3" ht="6.96" customHeight="1">
      <c r="B3" s="26"/>
      <c r="C3" s="27"/>
      <c r="D3" s="27"/>
      <c r="E3" s="27"/>
      <c r="F3" s="27"/>
      <c r="G3" s="27"/>
      <c r="H3" s="27"/>
      <c r="I3" s="128"/>
      <c r="J3" s="27"/>
      <c r="K3" s="28"/>
      <c r="AT3" s="25" t="s">
        <v>83</v>
      </c>
    </row>
    <row r="4" ht="36.96" customHeight="1">
      <c r="B4" s="29"/>
      <c r="C4" s="30"/>
      <c r="D4" s="31" t="s">
        <v>117</v>
      </c>
      <c r="E4" s="30"/>
      <c r="F4" s="30"/>
      <c r="G4" s="30"/>
      <c r="H4" s="30"/>
      <c r="I4" s="129"/>
      <c r="J4" s="30"/>
      <c r="K4" s="32"/>
      <c r="M4" s="33" t="s">
        <v>13</v>
      </c>
      <c r="AT4" s="25" t="s">
        <v>6</v>
      </c>
    </row>
    <row r="5" ht="6.96" customHeight="1">
      <c r="B5" s="29"/>
      <c r="C5" s="30"/>
      <c r="D5" s="30"/>
      <c r="E5" s="30"/>
      <c r="F5" s="30"/>
      <c r="G5" s="30"/>
      <c r="H5" s="30"/>
      <c r="I5" s="129"/>
      <c r="J5" s="30"/>
      <c r="K5" s="32"/>
    </row>
    <row r="6">
      <c r="B6" s="29"/>
      <c r="C6" s="30"/>
      <c r="D6" s="41" t="s">
        <v>19</v>
      </c>
      <c r="E6" s="30"/>
      <c r="F6" s="30"/>
      <c r="G6" s="30"/>
      <c r="H6" s="30"/>
      <c r="I6" s="129"/>
      <c r="J6" s="30"/>
      <c r="K6" s="32"/>
    </row>
    <row r="7" ht="16.5" customHeight="1">
      <c r="B7" s="29"/>
      <c r="C7" s="30"/>
      <c r="D7" s="30"/>
      <c r="E7" s="130" t="str">
        <f>'Rekapitulace stavby'!K6</f>
        <v>Zákupy - dostavba vodohospodářské infrastruktury na p.p.č.1609-II.etapa (bez dom.přípojek na p.p.č.1609/22,/23,/24,/25)</v>
      </c>
      <c r="F7" s="41"/>
      <c r="G7" s="41"/>
      <c r="H7" s="41"/>
      <c r="I7" s="129"/>
      <c r="J7" s="30"/>
      <c r="K7" s="32"/>
    </row>
    <row r="8" s="1" customFormat="1">
      <c r="B8" s="47"/>
      <c r="C8" s="48"/>
      <c r="D8" s="41" t="s">
        <v>118</v>
      </c>
      <c r="E8" s="48"/>
      <c r="F8" s="48"/>
      <c r="G8" s="48"/>
      <c r="H8" s="48"/>
      <c r="I8" s="131"/>
      <c r="J8" s="48"/>
      <c r="K8" s="52"/>
    </row>
    <row r="9" s="1" customFormat="1" ht="36.96" customHeight="1">
      <c r="B9" s="47"/>
      <c r="C9" s="48"/>
      <c r="D9" s="48"/>
      <c r="E9" s="132" t="s">
        <v>1285</v>
      </c>
      <c r="F9" s="48"/>
      <c r="G9" s="48"/>
      <c r="H9" s="48"/>
      <c r="I9" s="131"/>
      <c r="J9" s="48"/>
      <c r="K9" s="52"/>
    </row>
    <row r="10" s="1" customFormat="1">
      <c r="B10" s="47"/>
      <c r="C10" s="48"/>
      <c r="D10" s="48"/>
      <c r="E10" s="48"/>
      <c r="F10" s="48"/>
      <c r="G10" s="48"/>
      <c r="H10" s="48"/>
      <c r="I10" s="131"/>
      <c r="J10" s="48"/>
      <c r="K10" s="52"/>
    </row>
    <row r="11" s="1" customFormat="1" ht="14.4" customHeight="1">
      <c r="B11" s="47"/>
      <c r="C11" s="48"/>
      <c r="D11" s="41" t="s">
        <v>21</v>
      </c>
      <c r="E11" s="48"/>
      <c r="F11" s="36" t="s">
        <v>5</v>
      </c>
      <c r="G11" s="48"/>
      <c r="H11" s="48"/>
      <c r="I11" s="133" t="s">
        <v>22</v>
      </c>
      <c r="J11" s="36" t="s">
        <v>5</v>
      </c>
      <c r="K11" s="52"/>
    </row>
    <row r="12" s="1" customFormat="1" ht="14.4" customHeight="1">
      <c r="B12" s="47"/>
      <c r="C12" s="48"/>
      <c r="D12" s="41" t="s">
        <v>23</v>
      </c>
      <c r="E12" s="48"/>
      <c r="F12" s="36" t="s">
        <v>24</v>
      </c>
      <c r="G12" s="48"/>
      <c r="H12" s="48"/>
      <c r="I12" s="133" t="s">
        <v>25</v>
      </c>
      <c r="J12" s="134" t="str">
        <f>'Rekapitulace stavby'!AN8</f>
        <v>23. 3. 2018</v>
      </c>
      <c r="K12" s="52"/>
    </row>
    <row r="13" s="1" customFormat="1" ht="10.8" customHeight="1">
      <c r="B13" s="47"/>
      <c r="C13" s="48"/>
      <c r="D13" s="48"/>
      <c r="E13" s="48"/>
      <c r="F13" s="48"/>
      <c r="G13" s="48"/>
      <c r="H13" s="48"/>
      <c r="I13" s="131"/>
      <c r="J13" s="48"/>
      <c r="K13" s="52"/>
    </row>
    <row r="14" s="1" customFormat="1" ht="14.4" customHeight="1">
      <c r="B14" s="47"/>
      <c r="C14" s="48"/>
      <c r="D14" s="41" t="s">
        <v>27</v>
      </c>
      <c r="E14" s="48"/>
      <c r="F14" s="48"/>
      <c r="G14" s="48"/>
      <c r="H14" s="48"/>
      <c r="I14" s="133" t="s">
        <v>28</v>
      </c>
      <c r="J14" s="36" t="s">
        <v>5</v>
      </c>
      <c r="K14" s="52"/>
    </row>
    <row r="15" s="1" customFormat="1" ht="18" customHeight="1">
      <c r="B15" s="47"/>
      <c r="C15" s="48"/>
      <c r="D15" s="48"/>
      <c r="E15" s="36" t="s">
        <v>29</v>
      </c>
      <c r="F15" s="48"/>
      <c r="G15" s="48"/>
      <c r="H15" s="48"/>
      <c r="I15" s="133" t="s">
        <v>30</v>
      </c>
      <c r="J15" s="36" t="s">
        <v>5</v>
      </c>
      <c r="K15" s="52"/>
    </row>
    <row r="16" s="1" customFormat="1" ht="6.96" customHeight="1">
      <c r="B16" s="47"/>
      <c r="C16" s="48"/>
      <c r="D16" s="48"/>
      <c r="E16" s="48"/>
      <c r="F16" s="48"/>
      <c r="G16" s="48"/>
      <c r="H16" s="48"/>
      <c r="I16" s="131"/>
      <c r="J16" s="48"/>
      <c r="K16" s="52"/>
    </row>
    <row r="17" s="1" customFormat="1" ht="14.4" customHeight="1">
      <c r="B17" s="47"/>
      <c r="C17" s="48"/>
      <c r="D17" s="41" t="s">
        <v>31</v>
      </c>
      <c r="E17" s="48"/>
      <c r="F17" s="48"/>
      <c r="G17" s="48"/>
      <c r="H17" s="48"/>
      <c r="I17" s="133" t="s">
        <v>28</v>
      </c>
      <c r="J17" s="36" t="str">
        <f>IF('Rekapitulace stavby'!AN13="Vyplň údaj","",IF('Rekapitulace stavby'!AN13="","",'Rekapitulace stavby'!AN13))</f>
        <v/>
      </c>
      <c r="K17" s="52"/>
    </row>
    <row r="18" s="1" customFormat="1" ht="18" customHeight="1">
      <c r="B18" s="47"/>
      <c r="C18" s="48"/>
      <c r="D18" s="48"/>
      <c r="E18" s="36" t="str">
        <f>IF('Rekapitulace stavby'!E14="Vyplň údaj","",IF('Rekapitulace stavby'!E14="","",'Rekapitulace stavby'!E14))</f>
        <v/>
      </c>
      <c r="F18" s="48"/>
      <c r="G18" s="48"/>
      <c r="H18" s="48"/>
      <c r="I18" s="133" t="s">
        <v>30</v>
      </c>
      <c r="J18" s="36" t="str">
        <f>IF('Rekapitulace stavby'!AN14="Vyplň údaj","",IF('Rekapitulace stavby'!AN14="","",'Rekapitulace stavby'!AN14))</f>
        <v/>
      </c>
      <c r="K18" s="52"/>
    </row>
    <row r="19" s="1" customFormat="1" ht="6.96" customHeight="1">
      <c r="B19" s="47"/>
      <c r="C19" s="48"/>
      <c r="D19" s="48"/>
      <c r="E19" s="48"/>
      <c r="F19" s="48"/>
      <c r="G19" s="48"/>
      <c r="H19" s="48"/>
      <c r="I19" s="131"/>
      <c r="J19" s="48"/>
      <c r="K19" s="52"/>
    </row>
    <row r="20" s="1" customFormat="1" ht="14.4" customHeight="1">
      <c r="B20" s="47"/>
      <c r="C20" s="48"/>
      <c r="D20" s="41" t="s">
        <v>33</v>
      </c>
      <c r="E20" s="48"/>
      <c r="F20" s="48"/>
      <c r="G20" s="48"/>
      <c r="H20" s="48"/>
      <c r="I20" s="133" t="s">
        <v>28</v>
      </c>
      <c r="J20" s="36" t="s">
        <v>5</v>
      </c>
      <c r="K20" s="52"/>
    </row>
    <row r="21" s="1" customFormat="1" ht="18" customHeight="1">
      <c r="B21" s="47"/>
      <c r="C21" s="48"/>
      <c r="D21" s="48"/>
      <c r="E21" s="36" t="s">
        <v>34</v>
      </c>
      <c r="F21" s="48"/>
      <c r="G21" s="48"/>
      <c r="H21" s="48"/>
      <c r="I21" s="133" t="s">
        <v>30</v>
      </c>
      <c r="J21" s="36" t="s">
        <v>5</v>
      </c>
      <c r="K21" s="52"/>
    </row>
    <row r="22" s="1" customFormat="1" ht="6.96" customHeight="1">
      <c r="B22" s="47"/>
      <c r="C22" s="48"/>
      <c r="D22" s="48"/>
      <c r="E22" s="48"/>
      <c r="F22" s="48"/>
      <c r="G22" s="48"/>
      <c r="H22" s="48"/>
      <c r="I22" s="131"/>
      <c r="J22" s="48"/>
      <c r="K22" s="52"/>
    </row>
    <row r="23" s="1" customFormat="1" ht="14.4" customHeight="1">
      <c r="B23" s="47"/>
      <c r="C23" s="48"/>
      <c r="D23" s="41" t="s">
        <v>36</v>
      </c>
      <c r="E23" s="48"/>
      <c r="F23" s="48"/>
      <c r="G23" s="48"/>
      <c r="H23" s="48"/>
      <c r="I23" s="131"/>
      <c r="J23" s="48"/>
      <c r="K23" s="52"/>
    </row>
    <row r="24" s="6" customFormat="1" ht="57" customHeight="1">
      <c r="B24" s="135"/>
      <c r="C24" s="136"/>
      <c r="D24" s="136"/>
      <c r="E24" s="45" t="s">
        <v>37</v>
      </c>
      <c r="F24" s="45"/>
      <c r="G24" s="45"/>
      <c r="H24" s="45"/>
      <c r="I24" s="137"/>
      <c r="J24" s="136"/>
      <c r="K24" s="138"/>
    </row>
    <row r="25" s="1" customFormat="1" ht="6.96" customHeight="1">
      <c r="B25" s="47"/>
      <c r="C25" s="48"/>
      <c r="D25" s="48"/>
      <c r="E25" s="48"/>
      <c r="F25" s="48"/>
      <c r="G25" s="48"/>
      <c r="H25" s="48"/>
      <c r="I25" s="131"/>
      <c r="J25" s="48"/>
      <c r="K25" s="52"/>
    </row>
    <row r="26" s="1" customFormat="1" ht="6.96" customHeight="1">
      <c r="B26" s="47"/>
      <c r="C26" s="48"/>
      <c r="D26" s="83"/>
      <c r="E26" s="83"/>
      <c r="F26" s="83"/>
      <c r="G26" s="83"/>
      <c r="H26" s="83"/>
      <c r="I26" s="139"/>
      <c r="J26" s="83"/>
      <c r="K26" s="140"/>
    </row>
    <row r="27" s="1" customFormat="1" ht="25.44" customHeight="1">
      <c r="B27" s="47"/>
      <c r="C27" s="48"/>
      <c r="D27" s="141" t="s">
        <v>38</v>
      </c>
      <c r="E27" s="48"/>
      <c r="F27" s="48"/>
      <c r="G27" s="48"/>
      <c r="H27" s="48"/>
      <c r="I27" s="131"/>
      <c r="J27" s="142">
        <f>ROUND(J82,2)</f>
        <v>0</v>
      </c>
      <c r="K27" s="52"/>
    </row>
    <row r="28" s="1" customFormat="1" ht="6.96" customHeight="1">
      <c r="B28" s="47"/>
      <c r="C28" s="48"/>
      <c r="D28" s="83"/>
      <c r="E28" s="83"/>
      <c r="F28" s="83"/>
      <c r="G28" s="83"/>
      <c r="H28" s="83"/>
      <c r="I28" s="139"/>
      <c r="J28" s="83"/>
      <c r="K28" s="140"/>
    </row>
    <row r="29" s="1" customFormat="1" ht="14.4" customHeight="1">
      <c r="B29" s="47"/>
      <c r="C29" s="48"/>
      <c r="D29" s="48"/>
      <c r="E29" s="48"/>
      <c r="F29" s="53" t="s">
        <v>40</v>
      </c>
      <c r="G29" s="48"/>
      <c r="H29" s="48"/>
      <c r="I29" s="143" t="s">
        <v>39</v>
      </c>
      <c r="J29" s="53" t="s">
        <v>41</v>
      </c>
      <c r="K29" s="52"/>
    </row>
    <row r="30" s="1" customFormat="1" ht="14.4" customHeight="1">
      <c r="B30" s="47"/>
      <c r="C30" s="48"/>
      <c r="D30" s="56" t="s">
        <v>42</v>
      </c>
      <c r="E30" s="56" t="s">
        <v>43</v>
      </c>
      <c r="F30" s="144">
        <f>ROUND(SUM(BE82:BE93), 2)</f>
        <v>0</v>
      </c>
      <c r="G30" s="48"/>
      <c r="H30" s="48"/>
      <c r="I30" s="145">
        <v>0.20999999999999999</v>
      </c>
      <c r="J30" s="144">
        <f>ROUND(ROUND((SUM(BE82:BE93)), 2)*I30, 2)</f>
        <v>0</v>
      </c>
      <c r="K30" s="52"/>
    </row>
    <row r="31" s="1" customFormat="1" ht="14.4" customHeight="1">
      <c r="B31" s="47"/>
      <c r="C31" s="48"/>
      <c r="D31" s="48"/>
      <c r="E31" s="56" t="s">
        <v>44</v>
      </c>
      <c r="F31" s="144">
        <f>ROUND(SUM(BF82:BF93), 2)</f>
        <v>0</v>
      </c>
      <c r="G31" s="48"/>
      <c r="H31" s="48"/>
      <c r="I31" s="145">
        <v>0.14999999999999999</v>
      </c>
      <c r="J31" s="144">
        <f>ROUND(ROUND((SUM(BF82:BF93)), 2)*I31, 2)</f>
        <v>0</v>
      </c>
      <c r="K31" s="52"/>
    </row>
    <row r="32" hidden="1" s="1" customFormat="1" ht="14.4" customHeight="1">
      <c r="B32" s="47"/>
      <c r="C32" s="48"/>
      <c r="D32" s="48"/>
      <c r="E32" s="56" t="s">
        <v>45</v>
      </c>
      <c r="F32" s="144">
        <f>ROUND(SUM(BG82:BG93), 2)</f>
        <v>0</v>
      </c>
      <c r="G32" s="48"/>
      <c r="H32" s="48"/>
      <c r="I32" s="145">
        <v>0.20999999999999999</v>
      </c>
      <c r="J32" s="144">
        <v>0</v>
      </c>
      <c r="K32" s="52"/>
    </row>
    <row r="33" hidden="1" s="1" customFormat="1" ht="14.4" customHeight="1">
      <c r="B33" s="47"/>
      <c r="C33" s="48"/>
      <c r="D33" s="48"/>
      <c r="E33" s="56" t="s">
        <v>46</v>
      </c>
      <c r="F33" s="144">
        <f>ROUND(SUM(BH82:BH93), 2)</f>
        <v>0</v>
      </c>
      <c r="G33" s="48"/>
      <c r="H33" s="48"/>
      <c r="I33" s="145">
        <v>0.14999999999999999</v>
      </c>
      <c r="J33" s="144">
        <v>0</v>
      </c>
      <c r="K33" s="52"/>
    </row>
    <row r="34" hidden="1" s="1" customFormat="1" ht="14.4" customHeight="1">
      <c r="B34" s="47"/>
      <c r="C34" s="48"/>
      <c r="D34" s="48"/>
      <c r="E34" s="56" t="s">
        <v>47</v>
      </c>
      <c r="F34" s="144">
        <f>ROUND(SUM(BI82:BI93), 2)</f>
        <v>0</v>
      </c>
      <c r="G34" s="48"/>
      <c r="H34" s="48"/>
      <c r="I34" s="145">
        <v>0</v>
      </c>
      <c r="J34" s="144">
        <v>0</v>
      </c>
      <c r="K34" s="52"/>
    </row>
    <row r="35" s="1" customFormat="1" ht="6.96" customHeight="1">
      <c r="B35" s="47"/>
      <c r="C35" s="48"/>
      <c r="D35" s="48"/>
      <c r="E35" s="48"/>
      <c r="F35" s="48"/>
      <c r="G35" s="48"/>
      <c r="H35" s="48"/>
      <c r="I35" s="131"/>
      <c r="J35" s="48"/>
      <c r="K35" s="52"/>
    </row>
    <row r="36" s="1" customFormat="1" ht="25.44" customHeight="1">
      <c r="B36" s="47"/>
      <c r="C36" s="146"/>
      <c r="D36" s="147" t="s">
        <v>48</v>
      </c>
      <c r="E36" s="89"/>
      <c r="F36" s="89"/>
      <c r="G36" s="148" t="s">
        <v>49</v>
      </c>
      <c r="H36" s="149" t="s">
        <v>50</v>
      </c>
      <c r="I36" s="150"/>
      <c r="J36" s="151">
        <f>SUM(J27:J34)</f>
        <v>0</v>
      </c>
      <c r="K36" s="152"/>
    </row>
    <row r="37" s="1" customFormat="1" ht="14.4" customHeight="1">
      <c r="B37" s="68"/>
      <c r="C37" s="69"/>
      <c r="D37" s="69"/>
      <c r="E37" s="69"/>
      <c r="F37" s="69"/>
      <c r="G37" s="69"/>
      <c r="H37" s="69"/>
      <c r="I37" s="153"/>
      <c r="J37" s="69"/>
      <c r="K37" s="70"/>
    </row>
    <row r="41" s="1" customFormat="1" ht="6.96" customHeight="1">
      <c r="B41" s="71"/>
      <c r="C41" s="72"/>
      <c r="D41" s="72"/>
      <c r="E41" s="72"/>
      <c r="F41" s="72"/>
      <c r="G41" s="72"/>
      <c r="H41" s="72"/>
      <c r="I41" s="154"/>
      <c r="J41" s="72"/>
      <c r="K41" s="155"/>
    </row>
    <row r="42" s="1" customFormat="1" ht="36.96" customHeight="1">
      <c r="B42" s="47"/>
      <c r="C42" s="31" t="s">
        <v>121</v>
      </c>
      <c r="D42" s="48"/>
      <c r="E42" s="48"/>
      <c r="F42" s="48"/>
      <c r="G42" s="48"/>
      <c r="H42" s="48"/>
      <c r="I42" s="131"/>
      <c r="J42" s="48"/>
      <c r="K42" s="52"/>
    </row>
    <row r="43" s="1" customFormat="1" ht="6.96" customHeight="1">
      <c r="B43" s="47"/>
      <c r="C43" s="48"/>
      <c r="D43" s="48"/>
      <c r="E43" s="48"/>
      <c r="F43" s="48"/>
      <c r="G43" s="48"/>
      <c r="H43" s="48"/>
      <c r="I43" s="131"/>
      <c r="J43" s="48"/>
      <c r="K43" s="52"/>
    </row>
    <row r="44" s="1" customFormat="1" ht="14.4" customHeight="1">
      <c r="B44" s="47"/>
      <c r="C44" s="41" t="s">
        <v>19</v>
      </c>
      <c r="D44" s="48"/>
      <c r="E44" s="48"/>
      <c r="F44" s="48"/>
      <c r="G44" s="48"/>
      <c r="H44" s="48"/>
      <c r="I44" s="131"/>
      <c r="J44" s="48"/>
      <c r="K44" s="52"/>
    </row>
    <row r="45" s="1" customFormat="1" ht="16.5" customHeight="1">
      <c r="B45" s="47"/>
      <c r="C45" s="48"/>
      <c r="D45" s="48"/>
      <c r="E45" s="130" t="str">
        <f>E7</f>
        <v>Zákupy - dostavba vodohospodářské infrastruktury na p.p.č.1609-II.etapa (bez dom.přípojek na p.p.č.1609/22,/23,/24,/25)</v>
      </c>
      <c r="F45" s="41"/>
      <c r="G45" s="41"/>
      <c r="H45" s="41"/>
      <c r="I45" s="131"/>
      <c r="J45" s="48"/>
      <c r="K45" s="52"/>
    </row>
    <row r="46" s="1" customFormat="1" ht="14.4" customHeight="1">
      <c r="B46" s="47"/>
      <c r="C46" s="41" t="s">
        <v>118</v>
      </c>
      <c r="D46" s="48"/>
      <c r="E46" s="48"/>
      <c r="F46" s="48"/>
      <c r="G46" s="48"/>
      <c r="H46" s="48"/>
      <c r="I46" s="131"/>
      <c r="J46" s="48"/>
      <c r="K46" s="52"/>
    </row>
    <row r="47" s="1" customFormat="1" ht="17.25" customHeight="1">
      <c r="B47" s="47"/>
      <c r="C47" s="48"/>
      <c r="D47" s="48"/>
      <c r="E47" s="132" t="str">
        <f>E9</f>
        <v>VON - Vedlejší a ostatní náklady</v>
      </c>
      <c r="F47" s="48"/>
      <c r="G47" s="48"/>
      <c r="H47" s="48"/>
      <c r="I47" s="131"/>
      <c r="J47" s="48"/>
      <c r="K47" s="52"/>
    </row>
    <row r="48" s="1" customFormat="1" ht="6.96" customHeight="1">
      <c r="B48" s="47"/>
      <c r="C48" s="48"/>
      <c r="D48" s="48"/>
      <c r="E48" s="48"/>
      <c r="F48" s="48"/>
      <c r="G48" s="48"/>
      <c r="H48" s="48"/>
      <c r="I48" s="131"/>
      <c r="J48" s="48"/>
      <c r="K48" s="52"/>
    </row>
    <row r="49" s="1" customFormat="1" ht="18" customHeight="1">
      <c r="B49" s="47"/>
      <c r="C49" s="41" t="s">
        <v>23</v>
      </c>
      <c r="D49" s="48"/>
      <c r="E49" s="48"/>
      <c r="F49" s="36" t="str">
        <f>F12</f>
        <v>Zákupy</v>
      </c>
      <c r="G49" s="48"/>
      <c r="H49" s="48"/>
      <c r="I49" s="133" t="s">
        <v>25</v>
      </c>
      <c r="J49" s="134" t="str">
        <f>IF(J12="","",J12)</f>
        <v>23. 3. 2018</v>
      </c>
      <c r="K49" s="52"/>
    </row>
    <row r="50" s="1" customFormat="1" ht="6.96" customHeight="1">
      <c r="B50" s="47"/>
      <c r="C50" s="48"/>
      <c r="D50" s="48"/>
      <c r="E50" s="48"/>
      <c r="F50" s="48"/>
      <c r="G50" s="48"/>
      <c r="H50" s="48"/>
      <c r="I50" s="131"/>
      <c r="J50" s="48"/>
      <c r="K50" s="52"/>
    </row>
    <row r="51" s="1" customFormat="1">
      <c r="B51" s="47"/>
      <c r="C51" s="41" t="s">
        <v>27</v>
      </c>
      <c r="D51" s="48"/>
      <c r="E51" s="48"/>
      <c r="F51" s="36" t="str">
        <f>E15</f>
        <v>Město Zákupy</v>
      </c>
      <c r="G51" s="48"/>
      <c r="H51" s="48"/>
      <c r="I51" s="133" t="s">
        <v>33</v>
      </c>
      <c r="J51" s="45" t="str">
        <f>E21</f>
        <v>Vodohospodářské projekty s.r.o.</v>
      </c>
      <c r="K51" s="52"/>
    </row>
    <row r="52" s="1" customFormat="1" ht="14.4" customHeight="1">
      <c r="B52" s="47"/>
      <c r="C52" s="41" t="s">
        <v>31</v>
      </c>
      <c r="D52" s="48"/>
      <c r="E52" s="48"/>
      <c r="F52" s="36" t="str">
        <f>IF(E18="","",E18)</f>
        <v/>
      </c>
      <c r="G52" s="48"/>
      <c r="H52" s="48"/>
      <c r="I52" s="131"/>
      <c r="J52" s="156"/>
      <c r="K52" s="52"/>
    </row>
    <row r="53" s="1" customFormat="1" ht="10.32" customHeight="1">
      <c r="B53" s="47"/>
      <c r="C53" s="48"/>
      <c r="D53" s="48"/>
      <c r="E53" s="48"/>
      <c r="F53" s="48"/>
      <c r="G53" s="48"/>
      <c r="H53" s="48"/>
      <c r="I53" s="131"/>
      <c r="J53" s="48"/>
      <c r="K53" s="52"/>
    </row>
    <row r="54" s="1" customFormat="1" ht="29.28" customHeight="1">
      <c r="B54" s="47"/>
      <c r="C54" s="157" t="s">
        <v>122</v>
      </c>
      <c r="D54" s="146"/>
      <c r="E54" s="146"/>
      <c r="F54" s="146"/>
      <c r="G54" s="146"/>
      <c r="H54" s="146"/>
      <c r="I54" s="158"/>
      <c r="J54" s="159" t="s">
        <v>123</v>
      </c>
      <c r="K54" s="160"/>
    </row>
    <row r="55" s="1" customFormat="1" ht="10.32" customHeight="1">
      <c r="B55" s="47"/>
      <c r="C55" s="48"/>
      <c r="D55" s="48"/>
      <c r="E55" s="48"/>
      <c r="F55" s="48"/>
      <c r="G55" s="48"/>
      <c r="H55" s="48"/>
      <c r="I55" s="131"/>
      <c r="J55" s="48"/>
      <c r="K55" s="52"/>
    </row>
    <row r="56" s="1" customFormat="1" ht="29.28" customHeight="1">
      <c r="B56" s="47"/>
      <c r="C56" s="161" t="s">
        <v>124</v>
      </c>
      <c r="D56" s="48"/>
      <c r="E56" s="48"/>
      <c r="F56" s="48"/>
      <c r="G56" s="48"/>
      <c r="H56" s="48"/>
      <c r="I56" s="131"/>
      <c r="J56" s="142">
        <f>J82</f>
        <v>0</v>
      </c>
      <c r="K56" s="52"/>
      <c r="AU56" s="25" t="s">
        <v>125</v>
      </c>
    </row>
    <row r="57" s="7" customFormat="1" ht="24.96" customHeight="1">
      <c r="B57" s="162"/>
      <c r="C57" s="163"/>
      <c r="D57" s="164" t="s">
        <v>1286</v>
      </c>
      <c r="E57" s="165"/>
      <c r="F57" s="165"/>
      <c r="G57" s="165"/>
      <c r="H57" s="165"/>
      <c r="I57" s="166"/>
      <c r="J57" s="167">
        <f>J83</f>
        <v>0</v>
      </c>
      <c r="K57" s="168"/>
    </row>
    <row r="58" s="8" customFormat="1" ht="19.92" customHeight="1">
      <c r="B58" s="169"/>
      <c r="C58" s="170"/>
      <c r="D58" s="171" t="s">
        <v>1287</v>
      </c>
      <c r="E58" s="172"/>
      <c r="F58" s="172"/>
      <c r="G58" s="172"/>
      <c r="H58" s="172"/>
      <c r="I58" s="173"/>
      <c r="J58" s="174">
        <f>J84</f>
        <v>0</v>
      </c>
      <c r="K58" s="175"/>
    </row>
    <row r="59" s="8" customFormat="1" ht="19.92" customHeight="1">
      <c r="B59" s="169"/>
      <c r="C59" s="170"/>
      <c r="D59" s="171" t="s">
        <v>1288</v>
      </c>
      <c r="E59" s="172"/>
      <c r="F59" s="172"/>
      <c r="G59" s="172"/>
      <c r="H59" s="172"/>
      <c r="I59" s="173"/>
      <c r="J59" s="174">
        <f>J86</f>
        <v>0</v>
      </c>
      <c r="K59" s="175"/>
    </row>
    <row r="60" s="8" customFormat="1" ht="19.92" customHeight="1">
      <c r="B60" s="169"/>
      <c r="C60" s="170"/>
      <c r="D60" s="171" t="s">
        <v>1289</v>
      </c>
      <c r="E60" s="172"/>
      <c r="F60" s="172"/>
      <c r="G60" s="172"/>
      <c r="H60" s="172"/>
      <c r="I60" s="173"/>
      <c r="J60" s="174">
        <f>J88</f>
        <v>0</v>
      </c>
      <c r="K60" s="175"/>
    </row>
    <row r="61" s="8" customFormat="1" ht="19.92" customHeight="1">
      <c r="B61" s="169"/>
      <c r="C61" s="170"/>
      <c r="D61" s="171" t="s">
        <v>1290</v>
      </c>
      <c r="E61" s="172"/>
      <c r="F61" s="172"/>
      <c r="G61" s="172"/>
      <c r="H61" s="172"/>
      <c r="I61" s="173"/>
      <c r="J61" s="174">
        <f>J90</f>
        <v>0</v>
      </c>
      <c r="K61" s="175"/>
    </row>
    <row r="62" s="8" customFormat="1" ht="19.92" customHeight="1">
      <c r="B62" s="169"/>
      <c r="C62" s="170"/>
      <c r="D62" s="171" t="s">
        <v>1291</v>
      </c>
      <c r="E62" s="172"/>
      <c r="F62" s="172"/>
      <c r="G62" s="172"/>
      <c r="H62" s="172"/>
      <c r="I62" s="173"/>
      <c r="J62" s="174">
        <f>J92</f>
        <v>0</v>
      </c>
      <c r="K62" s="175"/>
    </row>
    <row r="63" s="1" customFormat="1" ht="21.84" customHeight="1">
      <c r="B63" s="47"/>
      <c r="C63" s="48"/>
      <c r="D63" s="48"/>
      <c r="E63" s="48"/>
      <c r="F63" s="48"/>
      <c r="G63" s="48"/>
      <c r="H63" s="48"/>
      <c r="I63" s="131"/>
      <c r="J63" s="48"/>
      <c r="K63" s="52"/>
    </row>
    <row r="64" s="1" customFormat="1" ht="6.96" customHeight="1">
      <c r="B64" s="68"/>
      <c r="C64" s="69"/>
      <c r="D64" s="69"/>
      <c r="E64" s="69"/>
      <c r="F64" s="69"/>
      <c r="G64" s="69"/>
      <c r="H64" s="69"/>
      <c r="I64" s="153"/>
      <c r="J64" s="69"/>
      <c r="K64" s="70"/>
    </row>
    <row r="68" s="1" customFormat="1" ht="6.96" customHeight="1">
      <c r="B68" s="71"/>
      <c r="C68" s="72"/>
      <c r="D68" s="72"/>
      <c r="E68" s="72"/>
      <c r="F68" s="72"/>
      <c r="G68" s="72"/>
      <c r="H68" s="72"/>
      <c r="I68" s="154"/>
      <c r="J68" s="72"/>
      <c r="K68" s="72"/>
      <c r="L68" s="47"/>
    </row>
    <row r="69" s="1" customFormat="1" ht="36.96" customHeight="1">
      <c r="B69" s="47"/>
      <c r="C69" s="73" t="s">
        <v>132</v>
      </c>
      <c r="I69" s="176"/>
      <c r="L69" s="47"/>
    </row>
    <row r="70" s="1" customFormat="1" ht="6.96" customHeight="1">
      <c r="B70" s="47"/>
      <c r="I70" s="176"/>
      <c r="L70" s="47"/>
    </row>
    <row r="71" s="1" customFormat="1" ht="14.4" customHeight="1">
      <c r="B71" s="47"/>
      <c r="C71" s="75" t="s">
        <v>19</v>
      </c>
      <c r="I71" s="176"/>
      <c r="L71" s="47"/>
    </row>
    <row r="72" s="1" customFormat="1" ht="16.5" customHeight="1">
      <c r="B72" s="47"/>
      <c r="E72" s="177" t="str">
        <f>E7</f>
        <v>Zákupy - dostavba vodohospodářské infrastruktury na p.p.č.1609-II.etapa (bez dom.přípojek na p.p.č.1609/22,/23,/24,/25)</v>
      </c>
      <c r="F72" s="75"/>
      <c r="G72" s="75"/>
      <c r="H72" s="75"/>
      <c r="I72" s="176"/>
      <c r="L72" s="47"/>
    </row>
    <row r="73" s="1" customFormat="1" ht="14.4" customHeight="1">
      <c r="B73" s="47"/>
      <c r="C73" s="75" t="s">
        <v>118</v>
      </c>
      <c r="I73" s="176"/>
      <c r="L73" s="47"/>
    </row>
    <row r="74" s="1" customFormat="1" ht="17.25" customHeight="1">
      <c r="B74" s="47"/>
      <c r="E74" s="78" t="str">
        <f>E9</f>
        <v>VON - Vedlejší a ostatní náklady</v>
      </c>
      <c r="F74" s="1"/>
      <c r="G74" s="1"/>
      <c r="H74" s="1"/>
      <c r="I74" s="176"/>
      <c r="L74" s="47"/>
    </row>
    <row r="75" s="1" customFormat="1" ht="6.96" customHeight="1">
      <c r="B75" s="47"/>
      <c r="I75" s="176"/>
      <c r="L75" s="47"/>
    </row>
    <row r="76" s="1" customFormat="1" ht="18" customHeight="1">
      <c r="B76" s="47"/>
      <c r="C76" s="75" t="s">
        <v>23</v>
      </c>
      <c r="F76" s="178" t="str">
        <f>F12</f>
        <v>Zákupy</v>
      </c>
      <c r="I76" s="179" t="s">
        <v>25</v>
      </c>
      <c r="J76" s="80" t="str">
        <f>IF(J12="","",J12)</f>
        <v>23. 3. 2018</v>
      </c>
      <c r="L76" s="47"/>
    </row>
    <row r="77" s="1" customFormat="1" ht="6.96" customHeight="1">
      <c r="B77" s="47"/>
      <c r="I77" s="176"/>
      <c r="L77" s="47"/>
    </row>
    <row r="78" s="1" customFormat="1">
      <c r="B78" s="47"/>
      <c r="C78" s="75" t="s">
        <v>27</v>
      </c>
      <c r="F78" s="178" t="str">
        <f>E15</f>
        <v>Město Zákupy</v>
      </c>
      <c r="I78" s="179" t="s">
        <v>33</v>
      </c>
      <c r="J78" s="178" t="str">
        <f>E21</f>
        <v>Vodohospodářské projekty s.r.o.</v>
      </c>
      <c r="L78" s="47"/>
    </row>
    <row r="79" s="1" customFormat="1" ht="14.4" customHeight="1">
      <c r="B79" s="47"/>
      <c r="C79" s="75" t="s">
        <v>31</v>
      </c>
      <c r="F79" s="178" t="str">
        <f>IF(E18="","",E18)</f>
        <v/>
      </c>
      <c r="I79" s="176"/>
      <c r="L79" s="47"/>
    </row>
    <row r="80" s="1" customFormat="1" ht="10.32" customHeight="1">
      <c r="B80" s="47"/>
      <c r="I80" s="176"/>
      <c r="L80" s="47"/>
    </row>
    <row r="81" s="9" customFormat="1" ht="29.28" customHeight="1">
      <c r="B81" s="180"/>
      <c r="C81" s="181" t="s">
        <v>133</v>
      </c>
      <c r="D81" s="182" t="s">
        <v>57</v>
      </c>
      <c r="E81" s="182" t="s">
        <v>53</v>
      </c>
      <c r="F81" s="182" t="s">
        <v>134</v>
      </c>
      <c r="G81" s="182" t="s">
        <v>135</v>
      </c>
      <c r="H81" s="182" t="s">
        <v>136</v>
      </c>
      <c r="I81" s="183" t="s">
        <v>137</v>
      </c>
      <c r="J81" s="182" t="s">
        <v>123</v>
      </c>
      <c r="K81" s="184" t="s">
        <v>138</v>
      </c>
      <c r="L81" s="180"/>
      <c r="M81" s="93" t="s">
        <v>139</v>
      </c>
      <c r="N81" s="94" t="s">
        <v>42</v>
      </c>
      <c r="O81" s="94" t="s">
        <v>140</v>
      </c>
      <c r="P81" s="94" t="s">
        <v>141</v>
      </c>
      <c r="Q81" s="94" t="s">
        <v>142</v>
      </c>
      <c r="R81" s="94" t="s">
        <v>143</v>
      </c>
      <c r="S81" s="94" t="s">
        <v>144</v>
      </c>
      <c r="T81" s="95" t="s">
        <v>145</v>
      </c>
    </row>
    <row r="82" s="1" customFormat="1" ht="29.28" customHeight="1">
      <c r="B82" s="47"/>
      <c r="C82" s="97" t="s">
        <v>124</v>
      </c>
      <c r="I82" s="176"/>
      <c r="J82" s="185">
        <f>BK82</f>
        <v>0</v>
      </c>
      <c r="L82" s="47"/>
      <c r="M82" s="96"/>
      <c r="N82" s="83"/>
      <c r="O82" s="83"/>
      <c r="P82" s="186">
        <f>P83</f>
        <v>0</v>
      </c>
      <c r="Q82" s="83"/>
      <c r="R82" s="186">
        <f>R83</f>
        <v>0</v>
      </c>
      <c r="S82" s="83"/>
      <c r="T82" s="187">
        <f>T83</f>
        <v>0</v>
      </c>
      <c r="AT82" s="25" t="s">
        <v>71</v>
      </c>
      <c r="AU82" s="25" t="s">
        <v>125</v>
      </c>
      <c r="BK82" s="188">
        <f>BK83</f>
        <v>0</v>
      </c>
    </row>
    <row r="83" s="10" customFormat="1" ht="37.44001" customHeight="1">
      <c r="B83" s="189"/>
      <c r="D83" s="190" t="s">
        <v>71</v>
      </c>
      <c r="E83" s="191" t="s">
        <v>1292</v>
      </c>
      <c r="F83" s="191" t="s">
        <v>1293</v>
      </c>
      <c r="I83" s="192"/>
      <c r="J83" s="193">
        <f>BK83</f>
        <v>0</v>
      </c>
      <c r="L83" s="189"/>
      <c r="M83" s="194"/>
      <c r="N83" s="195"/>
      <c r="O83" s="195"/>
      <c r="P83" s="196">
        <f>P84+P86+P88+P90+P92</f>
        <v>0</v>
      </c>
      <c r="Q83" s="195"/>
      <c r="R83" s="196">
        <f>R84+R86+R88+R90+R92</f>
        <v>0</v>
      </c>
      <c r="S83" s="195"/>
      <c r="T83" s="197">
        <f>T84+T86+T88+T90+T92</f>
        <v>0</v>
      </c>
      <c r="AR83" s="190" t="s">
        <v>155</v>
      </c>
      <c r="AT83" s="198" t="s">
        <v>71</v>
      </c>
      <c r="AU83" s="198" t="s">
        <v>72</v>
      </c>
      <c r="AY83" s="190" t="s">
        <v>148</v>
      </c>
      <c r="BK83" s="199">
        <f>BK84+BK86+BK88+BK90+BK92</f>
        <v>0</v>
      </c>
    </row>
    <row r="84" s="10" customFormat="1" ht="19.92" customHeight="1">
      <c r="B84" s="189"/>
      <c r="D84" s="190" t="s">
        <v>71</v>
      </c>
      <c r="E84" s="200" t="s">
        <v>1294</v>
      </c>
      <c r="F84" s="200" t="s">
        <v>1295</v>
      </c>
      <c r="I84" s="192"/>
      <c r="J84" s="201">
        <f>BK84</f>
        <v>0</v>
      </c>
      <c r="L84" s="189"/>
      <c r="M84" s="194"/>
      <c r="N84" s="195"/>
      <c r="O84" s="195"/>
      <c r="P84" s="196">
        <f>P85</f>
        <v>0</v>
      </c>
      <c r="Q84" s="195"/>
      <c r="R84" s="196">
        <f>R85</f>
        <v>0</v>
      </c>
      <c r="S84" s="195"/>
      <c r="T84" s="197">
        <f>T85</f>
        <v>0</v>
      </c>
      <c r="AR84" s="190" t="s">
        <v>178</v>
      </c>
      <c r="AT84" s="198" t="s">
        <v>71</v>
      </c>
      <c r="AU84" s="198" t="s">
        <v>80</v>
      </c>
      <c r="AY84" s="190" t="s">
        <v>148</v>
      </c>
      <c r="BK84" s="199">
        <f>BK85</f>
        <v>0</v>
      </c>
    </row>
    <row r="85" s="1" customFormat="1" ht="16.5" customHeight="1">
      <c r="B85" s="202"/>
      <c r="C85" s="203" t="s">
        <v>80</v>
      </c>
      <c r="D85" s="203" t="s">
        <v>150</v>
      </c>
      <c r="E85" s="204" t="s">
        <v>1296</v>
      </c>
      <c r="F85" s="205" t="s">
        <v>1297</v>
      </c>
      <c r="G85" s="206" t="s">
        <v>1298</v>
      </c>
      <c r="H85" s="207">
        <v>1</v>
      </c>
      <c r="I85" s="208"/>
      <c r="J85" s="209">
        <f>ROUND(I85*H85,2)</f>
        <v>0</v>
      </c>
      <c r="K85" s="205" t="s">
        <v>5</v>
      </c>
      <c r="L85" s="47"/>
      <c r="M85" s="210" t="s">
        <v>5</v>
      </c>
      <c r="N85" s="211" t="s">
        <v>43</v>
      </c>
      <c r="O85" s="48"/>
      <c r="P85" s="212">
        <f>O85*H85</f>
        <v>0</v>
      </c>
      <c r="Q85" s="212">
        <v>0</v>
      </c>
      <c r="R85" s="212">
        <f>Q85*H85</f>
        <v>0</v>
      </c>
      <c r="S85" s="212">
        <v>0</v>
      </c>
      <c r="T85" s="213">
        <f>S85*H85</f>
        <v>0</v>
      </c>
      <c r="AR85" s="25" t="s">
        <v>1299</v>
      </c>
      <c r="AT85" s="25" t="s">
        <v>150</v>
      </c>
      <c r="AU85" s="25" t="s">
        <v>83</v>
      </c>
      <c r="AY85" s="25" t="s">
        <v>148</v>
      </c>
      <c r="BE85" s="214">
        <f>IF(N85="základní",J85,0)</f>
        <v>0</v>
      </c>
      <c r="BF85" s="214">
        <f>IF(N85="snížená",J85,0)</f>
        <v>0</v>
      </c>
      <c r="BG85" s="214">
        <f>IF(N85="zákl. přenesená",J85,0)</f>
        <v>0</v>
      </c>
      <c r="BH85" s="214">
        <f>IF(N85="sníž. přenesená",J85,0)</f>
        <v>0</v>
      </c>
      <c r="BI85" s="214">
        <f>IF(N85="nulová",J85,0)</f>
        <v>0</v>
      </c>
      <c r="BJ85" s="25" t="s">
        <v>80</v>
      </c>
      <c r="BK85" s="214">
        <f>ROUND(I85*H85,2)</f>
        <v>0</v>
      </c>
      <c r="BL85" s="25" t="s">
        <v>1299</v>
      </c>
      <c r="BM85" s="25" t="s">
        <v>1300</v>
      </c>
    </row>
    <row r="86" s="10" customFormat="1" ht="29.88" customHeight="1">
      <c r="B86" s="189"/>
      <c r="D86" s="190" t="s">
        <v>71</v>
      </c>
      <c r="E86" s="200" t="s">
        <v>1301</v>
      </c>
      <c r="F86" s="200" t="s">
        <v>1302</v>
      </c>
      <c r="I86" s="192"/>
      <c r="J86" s="201">
        <f>BK86</f>
        <v>0</v>
      </c>
      <c r="L86" s="189"/>
      <c r="M86" s="194"/>
      <c r="N86" s="195"/>
      <c r="O86" s="195"/>
      <c r="P86" s="196">
        <f>P87</f>
        <v>0</v>
      </c>
      <c r="Q86" s="195"/>
      <c r="R86" s="196">
        <f>R87</f>
        <v>0</v>
      </c>
      <c r="S86" s="195"/>
      <c r="T86" s="197">
        <f>T87</f>
        <v>0</v>
      </c>
      <c r="AR86" s="190" t="s">
        <v>178</v>
      </c>
      <c r="AT86" s="198" t="s">
        <v>71</v>
      </c>
      <c r="AU86" s="198" t="s">
        <v>80</v>
      </c>
      <c r="AY86" s="190" t="s">
        <v>148</v>
      </c>
      <c r="BK86" s="199">
        <f>BK87</f>
        <v>0</v>
      </c>
    </row>
    <row r="87" s="1" customFormat="1" ht="16.5" customHeight="1">
      <c r="B87" s="202"/>
      <c r="C87" s="203" t="s">
        <v>83</v>
      </c>
      <c r="D87" s="203" t="s">
        <v>150</v>
      </c>
      <c r="E87" s="204" t="s">
        <v>1303</v>
      </c>
      <c r="F87" s="205" t="s">
        <v>1304</v>
      </c>
      <c r="G87" s="206" t="s">
        <v>1298</v>
      </c>
      <c r="H87" s="207">
        <v>1</v>
      </c>
      <c r="I87" s="208"/>
      <c r="J87" s="209">
        <f>ROUND(I87*H87,2)</f>
        <v>0</v>
      </c>
      <c r="K87" s="205" t="s">
        <v>5</v>
      </c>
      <c r="L87" s="47"/>
      <c r="M87" s="210" t="s">
        <v>5</v>
      </c>
      <c r="N87" s="211" t="s">
        <v>43</v>
      </c>
      <c r="O87" s="48"/>
      <c r="P87" s="212">
        <f>O87*H87</f>
        <v>0</v>
      </c>
      <c r="Q87" s="212">
        <v>0</v>
      </c>
      <c r="R87" s="212">
        <f>Q87*H87</f>
        <v>0</v>
      </c>
      <c r="S87" s="212">
        <v>0</v>
      </c>
      <c r="T87" s="213">
        <f>S87*H87</f>
        <v>0</v>
      </c>
      <c r="AR87" s="25" t="s">
        <v>1299</v>
      </c>
      <c r="AT87" s="25" t="s">
        <v>150</v>
      </c>
      <c r="AU87" s="25" t="s">
        <v>83</v>
      </c>
      <c r="AY87" s="25" t="s">
        <v>148</v>
      </c>
      <c r="BE87" s="214">
        <f>IF(N87="základní",J87,0)</f>
        <v>0</v>
      </c>
      <c r="BF87" s="214">
        <f>IF(N87="snížená",J87,0)</f>
        <v>0</v>
      </c>
      <c r="BG87" s="214">
        <f>IF(N87="zákl. přenesená",J87,0)</f>
        <v>0</v>
      </c>
      <c r="BH87" s="214">
        <f>IF(N87="sníž. přenesená",J87,0)</f>
        <v>0</v>
      </c>
      <c r="BI87" s="214">
        <f>IF(N87="nulová",J87,0)</f>
        <v>0</v>
      </c>
      <c r="BJ87" s="25" t="s">
        <v>80</v>
      </c>
      <c r="BK87" s="214">
        <f>ROUND(I87*H87,2)</f>
        <v>0</v>
      </c>
      <c r="BL87" s="25" t="s">
        <v>1299</v>
      </c>
      <c r="BM87" s="25" t="s">
        <v>1305</v>
      </c>
    </row>
    <row r="88" s="10" customFormat="1" ht="29.88" customHeight="1">
      <c r="B88" s="189"/>
      <c r="D88" s="190" t="s">
        <v>71</v>
      </c>
      <c r="E88" s="200" t="s">
        <v>1306</v>
      </c>
      <c r="F88" s="200" t="s">
        <v>1307</v>
      </c>
      <c r="I88" s="192"/>
      <c r="J88" s="201">
        <f>BK88</f>
        <v>0</v>
      </c>
      <c r="L88" s="189"/>
      <c r="M88" s="194"/>
      <c r="N88" s="195"/>
      <c r="O88" s="195"/>
      <c r="P88" s="196">
        <f>P89</f>
        <v>0</v>
      </c>
      <c r="Q88" s="195"/>
      <c r="R88" s="196">
        <f>R89</f>
        <v>0</v>
      </c>
      <c r="S88" s="195"/>
      <c r="T88" s="197">
        <f>T89</f>
        <v>0</v>
      </c>
      <c r="AR88" s="190" t="s">
        <v>178</v>
      </c>
      <c r="AT88" s="198" t="s">
        <v>71</v>
      </c>
      <c r="AU88" s="198" t="s">
        <v>80</v>
      </c>
      <c r="AY88" s="190" t="s">
        <v>148</v>
      </c>
      <c r="BK88" s="199">
        <f>BK89</f>
        <v>0</v>
      </c>
    </row>
    <row r="89" s="1" customFormat="1" ht="16.5" customHeight="1">
      <c r="B89" s="202"/>
      <c r="C89" s="203" t="s">
        <v>168</v>
      </c>
      <c r="D89" s="203" t="s">
        <v>150</v>
      </c>
      <c r="E89" s="204" t="s">
        <v>1308</v>
      </c>
      <c r="F89" s="205" t="s">
        <v>1307</v>
      </c>
      <c r="G89" s="206" t="s">
        <v>1298</v>
      </c>
      <c r="H89" s="207">
        <v>1</v>
      </c>
      <c r="I89" s="208"/>
      <c r="J89" s="209">
        <f>ROUND(I89*H89,2)</f>
        <v>0</v>
      </c>
      <c r="K89" s="205" t="s">
        <v>5</v>
      </c>
      <c r="L89" s="47"/>
      <c r="M89" s="210" t="s">
        <v>5</v>
      </c>
      <c r="N89" s="211" t="s">
        <v>43</v>
      </c>
      <c r="O89" s="48"/>
      <c r="P89" s="212">
        <f>O89*H89</f>
        <v>0</v>
      </c>
      <c r="Q89" s="212">
        <v>0</v>
      </c>
      <c r="R89" s="212">
        <f>Q89*H89</f>
        <v>0</v>
      </c>
      <c r="S89" s="212">
        <v>0</v>
      </c>
      <c r="T89" s="213">
        <f>S89*H89</f>
        <v>0</v>
      </c>
      <c r="AR89" s="25" t="s">
        <v>1299</v>
      </c>
      <c r="AT89" s="25" t="s">
        <v>150</v>
      </c>
      <c r="AU89" s="25" t="s">
        <v>83</v>
      </c>
      <c r="AY89" s="25" t="s">
        <v>148</v>
      </c>
      <c r="BE89" s="214">
        <f>IF(N89="základní",J89,0)</f>
        <v>0</v>
      </c>
      <c r="BF89" s="214">
        <f>IF(N89="snížená",J89,0)</f>
        <v>0</v>
      </c>
      <c r="BG89" s="214">
        <f>IF(N89="zákl. přenesená",J89,0)</f>
        <v>0</v>
      </c>
      <c r="BH89" s="214">
        <f>IF(N89="sníž. přenesená",J89,0)</f>
        <v>0</v>
      </c>
      <c r="BI89" s="214">
        <f>IF(N89="nulová",J89,0)</f>
        <v>0</v>
      </c>
      <c r="BJ89" s="25" t="s">
        <v>80</v>
      </c>
      <c r="BK89" s="214">
        <f>ROUND(I89*H89,2)</f>
        <v>0</v>
      </c>
      <c r="BL89" s="25" t="s">
        <v>1299</v>
      </c>
      <c r="BM89" s="25" t="s">
        <v>1309</v>
      </c>
    </row>
    <row r="90" s="10" customFormat="1" ht="29.88" customHeight="1">
      <c r="B90" s="189"/>
      <c r="D90" s="190" t="s">
        <v>71</v>
      </c>
      <c r="E90" s="200" t="s">
        <v>1310</v>
      </c>
      <c r="F90" s="200" t="s">
        <v>1311</v>
      </c>
      <c r="I90" s="192"/>
      <c r="J90" s="201">
        <f>BK90</f>
        <v>0</v>
      </c>
      <c r="L90" s="189"/>
      <c r="M90" s="194"/>
      <c r="N90" s="195"/>
      <c r="O90" s="195"/>
      <c r="P90" s="196">
        <f>P91</f>
        <v>0</v>
      </c>
      <c r="Q90" s="195"/>
      <c r="R90" s="196">
        <f>R91</f>
        <v>0</v>
      </c>
      <c r="S90" s="195"/>
      <c r="T90" s="197">
        <f>T91</f>
        <v>0</v>
      </c>
      <c r="AR90" s="190" t="s">
        <v>178</v>
      </c>
      <c r="AT90" s="198" t="s">
        <v>71</v>
      </c>
      <c r="AU90" s="198" t="s">
        <v>80</v>
      </c>
      <c r="AY90" s="190" t="s">
        <v>148</v>
      </c>
      <c r="BK90" s="199">
        <f>BK91</f>
        <v>0</v>
      </c>
    </row>
    <row r="91" s="1" customFormat="1" ht="16.5" customHeight="1">
      <c r="B91" s="202"/>
      <c r="C91" s="203" t="s">
        <v>155</v>
      </c>
      <c r="D91" s="203" t="s">
        <v>150</v>
      </c>
      <c r="E91" s="204" t="s">
        <v>1312</v>
      </c>
      <c r="F91" s="205" t="s">
        <v>1313</v>
      </c>
      <c r="G91" s="206" t="s">
        <v>1298</v>
      </c>
      <c r="H91" s="207">
        <v>1</v>
      </c>
      <c r="I91" s="208"/>
      <c r="J91" s="209">
        <f>ROUND(I91*H91,2)</f>
        <v>0</v>
      </c>
      <c r="K91" s="205" t="s">
        <v>5</v>
      </c>
      <c r="L91" s="47"/>
      <c r="M91" s="210" t="s">
        <v>5</v>
      </c>
      <c r="N91" s="211" t="s">
        <v>43</v>
      </c>
      <c r="O91" s="48"/>
      <c r="P91" s="212">
        <f>O91*H91</f>
        <v>0</v>
      </c>
      <c r="Q91" s="212">
        <v>0</v>
      </c>
      <c r="R91" s="212">
        <f>Q91*H91</f>
        <v>0</v>
      </c>
      <c r="S91" s="212">
        <v>0</v>
      </c>
      <c r="T91" s="213">
        <f>S91*H91</f>
        <v>0</v>
      </c>
      <c r="AR91" s="25" t="s">
        <v>1299</v>
      </c>
      <c r="AT91" s="25" t="s">
        <v>150</v>
      </c>
      <c r="AU91" s="25" t="s">
        <v>83</v>
      </c>
      <c r="AY91" s="25" t="s">
        <v>148</v>
      </c>
      <c r="BE91" s="214">
        <f>IF(N91="základní",J91,0)</f>
        <v>0</v>
      </c>
      <c r="BF91" s="214">
        <f>IF(N91="snížená",J91,0)</f>
        <v>0</v>
      </c>
      <c r="BG91" s="214">
        <f>IF(N91="zákl. přenesená",J91,0)</f>
        <v>0</v>
      </c>
      <c r="BH91" s="214">
        <f>IF(N91="sníž. přenesená",J91,0)</f>
        <v>0</v>
      </c>
      <c r="BI91" s="214">
        <f>IF(N91="nulová",J91,0)</f>
        <v>0</v>
      </c>
      <c r="BJ91" s="25" t="s">
        <v>80</v>
      </c>
      <c r="BK91" s="214">
        <f>ROUND(I91*H91,2)</f>
        <v>0</v>
      </c>
      <c r="BL91" s="25" t="s">
        <v>1299</v>
      </c>
      <c r="BM91" s="25" t="s">
        <v>1314</v>
      </c>
    </row>
    <row r="92" s="10" customFormat="1" ht="29.88" customHeight="1">
      <c r="B92" s="189"/>
      <c r="D92" s="190" t="s">
        <v>71</v>
      </c>
      <c r="E92" s="200" t="s">
        <v>1315</v>
      </c>
      <c r="F92" s="200" t="s">
        <v>1316</v>
      </c>
      <c r="I92" s="192"/>
      <c r="J92" s="201">
        <f>BK92</f>
        <v>0</v>
      </c>
      <c r="L92" s="189"/>
      <c r="M92" s="194"/>
      <c r="N92" s="195"/>
      <c r="O92" s="195"/>
      <c r="P92" s="196">
        <f>P93</f>
        <v>0</v>
      </c>
      <c r="Q92" s="195"/>
      <c r="R92" s="196">
        <f>R93</f>
        <v>0</v>
      </c>
      <c r="S92" s="195"/>
      <c r="T92" s="197">
        <f>T93</f>
        <v>0</v>
      </c>
      <c r="AR92" s="190" t="s">
        <v>178</v>
      </c>
      <c r="AT92" s="198" t="s">
        <v>71</v>
      </c>
      <c r="AU92" s="198" t="s">
        <v>80</v>
      </c>
      <c r="AY92" s="190" t="s">
        <v>148</v>
      </c>
      <c r="BK92" s="199">
        <f>BK93</f>
        <v>0</v>
      </c>
    </row>
    <row r="93" s="1" customFormat="1" ht="16.5" customHeight="1">
      <c r="B93" s="202"/>
      <c r="C93" s="203" t="s">
        <v>178</v>
      </c>
      <c r="D93" s="203" t="s">
        <v>150</v>
      </c>
      <c r="E93" s="204" t="s">
        <v>1317</v>
      </c>
      <c r="F93" s="205" t="s">
        <v>1318</v>
      </c>
      <c r="G93" s="206" t="s">
        <v>1298</v>
      </c>
      <c r="H93" s="207">
        <v>1</v>
      </c>
      <c r="I93" s="208"/>
      <c r="J93" s="209">
        <f>ROUND(I93*H93,2)</f>
        <v>0</v>
      </c>
      <c r="K93" s="205" t="s">
        <v>5</v>
      </c>
      <c r="L93" s="47"/>
      <c r="M93" s="210" t="s">
        <v>5</v>
      </c>
      <c r="N93" s="265" t="s">
        <v>43</v>
      </c>
      <c r="O93" s="260"/>
      <c r="P93" s="266">
        <f>O93*H93</f>
        <v>0</v>
      </c>
      <c r="Q93" s="266">
        <v>0</v>
      </c>
      <c r="R93" s="266">
        <f>Q93*H93</f>
        <v>0</v>
      </c>
      <c r="S93" s="266">
        <v>0</v>
      </c>
      <c r="T93" s="267">
        <f>S93*H93</f>
        <v>0</v>
      </c>
      <c r="AR93" s="25" t="s">
        <v>1299</v>
      </c>
      <c r="AT93" s="25" t="s">
        <v>150</v>
      </c>
      <c r="AU93" s="25" t="s">
        <v>83</v>
      </c>
      <c r="AY93" s="25" t="s">
        <v>148</v>
      </c>
      <c r="BE93" s="214">
        <f>IF(N93="základní",J93,0)</f>
        <v>0</v>
      </c>
      <c r="BF93" s="214">
        <f>IF(N93="snížená",J93,0)</f>
        <v>0</v>
      </c>
      <c r="BG93" s="214">
        <f>IF(N93="zákl. přenesená",J93,0)</f>
        <v>0</v>
      </c>
      <c r="BH93" s="214">
        <f>IF(N93="sníž. přenesená",J93,0)</f>
        <v>0</v>
      </c>
      <c r="BI93" s="214">
        <f>IF(N93="nulová",J93,0)</f>
        <v>0</v>
      </c>
      <c r="BJ93" s="25" t="s">
        <v>80</v>
      </c>
      <c r="BK93" s="214">
        <f>ROUND(I93*H93,2)</f>
        <v>0</v>
      </c>
      <c r="BL93" s="25" t="s">
        <v>1299</v>
      </c>
      <c r="BM93" s="25" t="s">
        <v>1319</v>
      </c>
    </row>
    <row r="94" s="1" customFormat="1" ht="6.96" customHeight="1">
      <c r="B94" s="68"/>
      <c r="C94" s="69"/>
      <c r="D94" s="69"/>
      <c r="E94" s="69"/>
      <c r="F94" s="69"/>
      <c r="G94" s="69"/>
      <c r="H94" s="69"/>
      <c r="I94" s="153"/>
      <c r="J94" s="69"/>
      <c r="K94" s="69"/>
      <c r="L94" s="47"/>
    </row>
  </sheetData>
  <autoFilter ref="C81:K93"/>
  <mergeCells count="10">
    <mergeCell ref="E7:H7"/>
    <mergeCell ref="E9:H9"/>
    <mergeCell ref="E24:H24"/>
    <mergeCell ref="E45:H45"/>
    <mergeCell ref="E47:H47"/>
    <mergeCell ref="J51:J52"/>
    <mergeCell ref="E72:H72"/>
    <mergeCell ref="E74:H74"/>
    <mergeCell ref="G1:H1"/>
    <mergeCell ref="L2:V2"/>
  </mergeCells>
  <hyperlinks>
    <hyperlink ref="F1:G1" location="C2" display="1) Krycí list soupisu"/>
    <hyperlink ref="G1:H1" location="C54" display="2) Rekapitulace"/>
    <hyperlink ref="J1" location="C81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Normal="100" zoomScaleSheetLayoutView="60" zoomScalePageLayoutView="100" workbookViewId="0"/>
  </sheetViews>
  <sheetFormatPr defaultRowHeight="13.5"/>
  <cols>
    <col min="1" max="1" width="8.33" style="268" customWidth="1"/>
    <col min="2" max="2" width="1.664063" style="268" customWidth="1"/>
    <col min="3" max="4" width="5" style="268" customWidth="1"/>
    <col min="5" max="5" width="11.67" style="268" customWidth="1"/>
    <col min="6" max="6" width="9.17" style="268" customWidth="1"/>
    <col min="7" max="7" width="5" style="268" customWidth="1"/>
    <col min="8" max="8" width="77.83" style="268" customWidth="1"/>
    <col min="9" max="10" width="20" style="268" customWidth="1"/>
    <col min="11" max="11" width="1.664063" style="268" customWidth="1"/>
  </cols>
  <sheetData>
    <row r="1" ht="37.5" customHeight="1"/>
    <row r="2" ht="7.5" customHeight="1">
      <c r="B2" s="269"/>
      <c r="C2" s="270"/>
      <c r="D2" s="270"/>
      <c r="E2" s="270"/>
      <c r="F2" s="270"/>
      <c r="G2" s="270"/>
      <c r="H2" s="270"/>
      <c r="I2" s="270"/>
      <c r="J2" s="270"/>
      <c r="K2" s="271"/>
    </row>
    <row r="3" s="15" customFormat="1" ht="45" customHeight="1">
      <c r="B3" s="272"/>
      <c r="C3" s="273" t="s">
        <v>1320</v>
      </c>
      <c r="D3" s="273"/>
      <c r="E3" s="273"/>
      <c r="F3" s="273"/>
      <c r="G3" s="273"/>
      <c r="H3" s="273"/>
      <c r="I3" s="273"/>
      <c r="J3" s="273"/>
      <c r="K3" s="274"/>
    </row>
    <row r="4" ht="25.5" customHeight="1">
      <c r="B4" s="275"/>
      <c r="C4" s="276" t="s">
        <v>1321</v>
      </c>
      <c r="D4" s="276"/>
      <c r="E4" s="276"/>
      <c r="F4" s="276"/>
      <c r="G4" s="276"/>
      <c r="H4" s="276"/>
      <c r="I4" s="276"/>
      <c r="J4" s="276"/>
      <c r="K4" s="277"/>
    </row>
    <row r="5" ht="5.25" customHeight="1">
      <c r="B5" s="275"/>
      <c r="C5" s="278"/>
      <c r="D5" s="278"/>
      <c r="E5" s="278"/>
      <c r="F5" s="278"/>
      <c r="G5" s="278"/>
      <c r="H5" s="278"/>
      <c r="I5" s="278"/>
      <c r="J5" s="278"/>
      <c r="K5" s="277"/>
    </row>
    <row r="6" ht="15" customHeight="1">
      <c r="B6" s="275"/>
      <c r="C6" s="279" t="s">
        <v>1322</v>
      </c>
      <c r="D6" s="279"/>
      <c r="E6" s="279"/>
      <c r="F6" s="279"/>
      <c r="G6" s="279"/>
      <c r="H6" s="279"/>
      <c r="I6" s="279"/>
      <c r="J6" s="279"/>
      <c r="K6" s="277"/>
    </row>
    <row r="7" ht="15" customHeight="1">
      <c r="B7" s="280"/>
      <c r="C7" s="279" t="s">
        <v>1323</v>
      </c>
      <c r="D7" s="279"/>
      <c r="E7" s="279"/>
      <c r="F7" s="279"/>
      <c r="G7" s="279"/>
      <c r="H7" s="279"/>
      <c r="I7" s="279"/>
      <c r="J7" s="279"/>
      <c r="K7" s="277"/>
    </row>
    <row r="8" ht="12.75" customHeight="1">
      <c r="B8" s="280"/>
      <c r="C8" s="279"/>
      <c r="D8" s="279"/>
      <c r="E8" s="279"/>
      <c r="F8" s="279"/>
      <c r="G8" s="279"/>
      <c r="H8" s="279"/>
      <c r="I8" s="279"/>
      <c r="J8" s="279"/>
      <c r="K8" s="277"/>
    </row>
    <row r="9" ht="15" customHeight="1">
      <c r="B9" s="280"/>
      <c r="C9" s="279" t="s">
        <v>1324</v>
      </c>
      <c r="D9" s="279"/>
      <c r="E9" s="279"/>
      <c r="F9" s="279"/>
      <c r="G9" s="279"/>
      <c r="H9" s="279"/>
      <c r="I9" s="279"/>
      <c r="J9" s="279"/>
      <c r="K9" s="277"/>
    </row>
    <row r="10" ht="15" customHeight="1">
      <c r="B10" s="280"/>
      <c r="C10" s="279"/>
      <c r="D10" s="279" t="s">
        <v>1325</v>
      </c>
      <c r="E10" s="279"/>
      <c r="F10" s="279"/>
      <c r="G10" s="279"/>
      <c r="H10" s="279"/>
      <c r="I10" s="279"/>
      <c r="J10" s="279"/>
      <c r="K10" s="277"/>
    </row>
    <row r="11" ht="15" customHeight="1">
      <c r="B11" s="280"/>
      <c r="C11" s="281"/>
      <c r="D11" s="279" t="s">
        <v>1326</v>
      </c>
      <c r="E11" s="279"/>
      <c r="F11" s="279"/>
      <c r="G11" s="279"/>
      <c r="H11" s="279"/>
      <c r="I11" s="279"/>
      <c r="J11" s="279"/>
      <c r="K11" s="277"/>
    </row>
    <row r="12" ht="12.75" customHeight="1">
      <c r="B12" s="280"/>
      <c r="C12" s="281"/>
      <c r="D12" s="281"/>
      <c r="E12" s="281"/>
      <c r="F12" s="281"/>
      <c r="G12" s="281"/>
      <c r="H12" s="281"/>
      <c r="I12" s="281"/>
      <c r="J12" s="281"/>
      <c r="K12" s="277"/>
    </row>
    <row r="13" ht="15" customHeight="1">
      <c r="B13" s="280"/>
      <c r="C13" s="281"/>
      <c r="D13" s="279" t="s">
        <v>1327</v>
      </c>
      <c r="E13" s="279"/>
      <c r="F13" s="279"/>
      <c r="G13" s="279"/>
      <c r="H13" s="279"/>
      <c r="I13" s="279"/>
      <c r="J13" s="279"/>
      <c r="K13" s="277"/>
    </row>
    <row r="14" ht="15" customHeight="1">
      <c r="B14" s="280"/>
      <c r="C14" s="281"/>
      <c r="D14" s="279" t="s">
        <v>1328</v>
      </c>
      <c r="E14" s="279"/>
      <c r="F14" s="279"/>
      <c r="G14" s="279"/>
      <c r="H14" s="279"/>
      <c r="I14" s="279"/>
      <c r="J14" s="279"/>
      <c r="K14" s="277"/>
    </row>
    <row r="15" ht="15" customHeight="1">
      <c r="B15" s="280"/>
      <c r="C15" s="281"/>
      <c r="D15" s="279" t="s">
        <v>1329</v>
      </c>
      <c r="E15" s="279"/>
      <c r="F15" s="279"/>
      <c r="G15" s="279"/>
      <c r="H15" s="279"/>
      <c r="I15" s="279"/>
      <c r="J15" s="279"/>
      <c r="K15" s="277"/>
    </row>
    <row r="16" ht="15" customHeight="1">
      <c r="B16" s="280"/>
      <c r="C16" s="281"/>
      <c r="D16" s="281"/>
      <c r="E16" s="282" t="s">
        <v>106</v>
      </c>
      <c r="F16" s="279" t="s">
        <v>1330</v>
      </c>
      <c r="G16" s="279"/>
      <c r="H16" s="279"/>
      <c r="I16" s="279"/>
      <c r="J16" s="279"/>
      <c r="K16" s="277"/>
    </row>
    <row r="17" ht="15" customHeight="1">
      <c r="B17" s="280"/>
      <c r="C17" s="281"/>
      <c r="D17" s="281"/>
      <c r="E17" s="282" t="s">
        <v>79</v>
      </c>
      <c r="F17" s="279" t="s">
        <v>1331</v>
      </c>
      <c r="G17" s="279"/>
      <c r="H17" s="279"/>
      <c r="I17" s="279"/>
      <c r="J17" s="279"/>
      <c r="K17" s="277"/>
    </row>
    <row r="18" ht="15" customHeight="1">
      <c r="B18" s="280"/>
      <c r="C18" s="281"/>
      <c r="D18" s="281"/>
      <c r="E18" s="282" t="s">
        <v>1332</v>
      </c>
      <c r="F18" s="279" t="s">
        <v>1333</v>
      </c>
      <c r="G18" s="279"/>
      <c r="H18" s="279"/>
      <c r="I18" s="279"/>
      <c r="J18" s="279"/>
      <c r="K18" s="277"/>
    </row>
    <row r="19" ht="15" customHeight="1">
      <c r="B19" s="280"/>
      <c r="C19" s="281"/>
      <c r="D19" s="281"/>
      <c r="E19" s="282" t="s">
        <v>109</v>
      </c>
      <c r="F19" s="279" t="s">
        <v>110</v>
      </c>
      <c r="G19" s="279"/>
      <c r="H19" s="279"/>
      <c r="I19" s="279"/>
      <c r="J19" s="279"/>
      <c r="K19" s="277"/>
    </row>
    <row r="20" ht="15" customHeight="1">
      <c r="B20" s="280"/>
      <c r="C20" s="281"/>
      <c r="D20" s="281"/>
      <c r="E20" s="282" t="s">
        <v>1292</v>
      </c>
      <c r="F20" s="279" t="s">
        <v>1293</v>
      </c>
      <c r="G20" s="279"/>
      <c r="H20" s="279"/>
      <c r="I20" s="279"/>
      <c r="J20" s="279"/>
      <c r="K20" s="277"/>
    </row>
    <row r="21" ht="15" customHeight="1">
      <c r="B21" s="280"/>
      <c r="C21" s="281"/>
      <c r="D21" s="281"/>
      <c r="E21" s="282" t="s">
        <v>1334</v>
      </c>
      <c r="F21" s="279" t="s">
        <v>1335</v>
      </c>
      <c r="G21" s="279"/>
      <c r="H21" s="279"/>
      <c r="I21" s="279"/>
      <c r="J21" s="279"/>
      <c r="K21" s="277"/>
    </row>
    <row r="22" ht="12.75" customHeight="1">
      <c r="B22" s="280"/>
      <c r="C22" s="281"/>
      <c r="D22" s="281"/>
      <c r="E22" s="281"/>
      <c r="F22" s="281"/>
      <c r="G22" s="281"/>
      <c r="H22" s="281"/>
      <c r="I22" s="281"/>
      <c r="J22" s="281"/>
      <c r="K22" s="277"/>
    </row>
    <row r="23" ht="15" customHeight="1">
      <c r="B23" s="280"/>
      <c r="C23" s="279" t="s">
        <v>1336</v>
      </c>
      <c r="D23" s="279"/>
      <c r="E23" s="279"/>
      <c r="F23" s="279"/>
      <c r="G23" s="279"/>
      <c r="H23" s="279"/>
      <c r="I23" s="279"/>
      <c r="J23" s="279"/>
      <c r="K23" s="277"/>
    </row>
    <row r="24" ht="15" customHeight="1">
      <c r="B24" s="280"/>
      <c r="C24" s="279" t="s">
        <v>1337</v>
      </c>
      <c r="D24" s="279"/>
      <c r="E24" s="279"/>
      <c r="F24" s="279"/>
      <c r="G24" s="279"/>
      <c r="H24" s="279"/>
      <c r="I24" s="279"/>
      <c r="J24" s="279"/>
      <c r="K24" s="277"/>
    </row>
    <row r="25" ht="15" customHeight="1">
      <c r="B25" s="280"/>
      <c r="C25" s="279"/>
      <c r="D25" s="279" t="s">
        <v>1338</v>
      </c>
      <c r="E25" s="279"/>
      <c r="F25" s="279"/>
      <c r="G25" s="279"/>
      <c r="H25" s="279"/>
      <c r="I25" s="279"/>
      <c r="J25" s="279"/>
      <c r="K25" s="277"/>
    </row>
    <row r="26" ht="15" customHeight="1">
      <c r="B26" s="280"/>
      <c r="C26" s="281"/>
      <c r="D26" s="279" t="s">
        <v>1339</v>
      </c>
      <c r="E26" s="279"/>
      <c r="F26" s="279"/>
      <c r="G26" s="279"/>
      <c r="H26" s="279"/>
      <c r="I26" s="279"/>
      <c r="J26" s="279"/>
      <c r="K26" s="277"/>
    </row>
    <row r="27" ht="12.75" customHeight="1">
      <c r="B27" s="280"/>
      <c r="C27" s="281"/>
      <c r="D27" s="281"/>
      <c r="E27" s="281"/>
      <c r="F27" s="281"/>
      <c r="G27" s="281"/>
      <c r="H27" s="281"/>
      <c r="I27" s="281"/>
      <c r="J27" s="281"/>
      <c r="K27" s="277"/>
    </row>
    <row r="28" ht="15" customHeight="1">
      <c r="B28" s="280"/>
      <c r="C28" s="281"/>
      <c r="D28" s="279" t="s">
        <v>1340</v>
      </c>
      <c r="E28" s="279"/>
      <c r="F28" s="279"/>
      <c r="G28" s="279"/>
      <c r="H28" s="279"/>
      <c r="I28" s="279"/>
      <c r="J28" s="279"/>
      <c r="K28" s="277"/>
    </row>
    <row r="29" ht="15" customHeight="1">
      <c r="B29" s="280"/>
      <c r="C29" s="281"/>
      <c r="D29" s="279" t="s">
        <v>1341</v>
      </c>
      <c r="E29" s="279"/>
      <c r="F29" s="279"/>
      <c r="G29" s="279"/>
      <c r="H29" s="279"/>
      <c r="I29" s="279"/>
      <c r="J29" s="279"/>
      <c r="K29" s="277"/>
    </row>
    <row r="30" ht="12.75" customHeight="1">
      <c r="B30" s="280"/>
      <c r="C30" s="281"/>
      <c r="D30" s="281"/>
      <c r="E30" s="281"/>
      <c r="F30" s="281"/>
      <c r="G30" s="281"/>
      <c r="H30" s="281"/>
      <c r="I30" s="281"/>
      <c r="J30" s="281"/>
      <c r="K30" s="277"/>
    </row>
    <row r="31" ht="15" customHeight="1">
      <c r="B31" s="280"/>
      <c r="C31" s="281"/>
      <c r="D31" s="279" t="s">
        <v>1342</v>
      </c>
      <c r="E31" s="279"/>
      <c r="F31" s="279"/>
      <c r="G31" s="279"/>
      <c r="H31" s="279"/>
      <c r="I31" s="279"/>
      <c r="J31" s="279"/>
      <c r="K31" s="277"/>
    </row>
    <row r="32" ht="15" customHeight="1">
      <c r="B32" s="280"/>
      <c r="C32" s="281"/>
      <c r="D32" s="279" t="s">
        <v>1343</v>
      </c>
      <c r="E32" s="279"/>
      <c r="F32" s="279"/>
      <c r="G32" s="279"/>
      <c r="H32" s="279"/>
      <c r="I32" s="279"/>
      <c r="J32" s="279"/>
      <c r="K32" s="277"/>
    </row>
    <row r="33" ht="15" customHeight="1">
      <c r="B33" s="280"/>
      <c r="C33" s="281"/>
      <c r="D33" s="279" t="s">
        <v>1344</v>
      </c>
      <c r="E33" s="279"/>
      <c r="F33" s="279"/>
      <c r="G33" s="279"/>
      <c r="H33" s="279"/>
      <c r="I33" s="279"/>
      <c r="J33" s="279"/>
      <c r="K33" s="277"/>
    </row>
    <row r="34" ht="15" customHeight="1">
      <c r="B34" s="280"/>
      <c r="C34" s="281"/>
      <c r="D34" s="279"/>
      <c r="E34" s="283" t="s">
        <v>133</v>
      </c>
      <c r="F34" s="279"/>
      <c r="G34" s="279" t="s">
        <v>1345</v>
      </c>
      <c r="H34" s="279"/>
      <c r="I34" s="279"/>
      <c r="J34" s="279"/>
      <c r="K34" s="277"/>
    </row>
    <row r="35" ht="30.75" customHeight="1">
      <c r="B35" s="280"/>
      <c r="C35" s="281"/>
      <c r="D35" s="279"/>
      <c r="E35" s="283" t="s">
        <v>1346</v>
      </c>
      <c r="F35" s="279"/>
      <c r="G35" s="279" t="s">
        <v>1347</v>
      </c>
      <c r="H35" s="279"/>
      <c r="I35" s="279"/>
      <c r="J35" s="279"/>
      <c r="K35" s="277"/>
    </row>
    <row r="36" ht="15" customHeight="1">
      <c r="B36" s="280"/>
      <c r="C36" s="281"/>
      <c r="D36" s="279"/>
      <c r="E36" s="283" t="s">
        <v>53</v>
      </c>
      <c r="F36" s="279"/>
      <c r="G36" s="279" t="s">
        <v>1348</v>
      </c>
      <c r="H36" s="279"/>
      <c r="I36" s="279"/>
      <c r="J36" s="279"/>
      <c r="K36" s="277"/>
    </row>
    <row r="37" ht="15" customHeight="1">
      <c r="B37" s="280"/>
      <c r="C37" s="281"/>
      <c r="D37" s="279"/>
      <c r="E37" s="283" t="s">
        <v>134</v>
      </c>
      <c r="F37" s="279"/>
      <c r="G37" s="279" t="s">
        <v>1349</v>
      </c>
      <c r="H37" s="279"/>
      <c r="I37" s="279"/>
      <c r="J37" s="279"/>
      <c r="K37" s="277"/>
    </row>
    <row r="38" ht="15" customHeight="1">
      <c r="B38" s="280"/>
      <c r="C38" s="281"/>
      <c r="D38" s="279"/>
      <c r="E38" s="283" t="s">
        <v>135</v>
      </c>
      <c r="F38" s="279"/>
      <c r="G38" s="279" t="s">
        <v>1350</v>
      </c>
      <c r="H38" s="279"/>
      <c r="I38" s="279"/>
      <c r="J38" s="279"/>
      <c r="K38" s="277"/>
    </row>
    <row r="39" ht="15" customHeight="1">
      <c r="B39" s="280"/>
      <c r="C39" s="281"/>
      <c r="D39" s="279"/>
      <c r="E39" s="283" t="s">
        <v>136</v>
      </c>
      <c r="F39" s="279"/>
      <c r="G39" s="279" t="s">
        <v>1351</v>
      </c>
      <c r="H39" s="279"/>
      <c r="I39" s="279"/>
      <c r="J39" s="279"/>
      <c r="K39" s="277"/>
    </row>
    <row r="40" ht="15" customHeight="1">
      <c r="B40" s="280"/>
      <c r="C40" s="281"/>
      <c r="D40" s="279"/>
      <c r="E40" s="283" t="s">
        <v>1352</v>
      </c>
      <c r="F40" s="279"/>
      <c r="G40" s="279" t="s">
        <v>1353</v>
      </c>
      <c r="H40" s="279"/>
      <c r="I40" s="279"/>
      <c r="J40" s="279"/>
      <c r="K40" s="277"/>
    </row>
    <row r="41" ht="15" customHeight="1">
      <c r="B41" s="280"/>
      <c r="C41" s="281"/>
      <c r="D41" s="279"/>
      <c r="E41" s="283"/>
      <c r="F41" s="279"/>
      <c r="G41" s="279" t="s">
        <v>1354</v>
      </c>
      <c r="H41" s="279"/>
      <c r="I41" s="279"/>
      <c r="J41" s="279"/>
      <c r="K41" s="277"/>
    </row>
    <row r="42" ht="15" customHeight="1">
      <c r="B42" s="280"/>
      <c r="C42" s="281"/>
      <c r="D42" s="279"/>
      <c r="E42" s="283" t="s">
        <v>1355</v>
      </c>
      <c r="F42" s="279"/>
      <c r="G42" s="279" t="s">
        <v>1356</v>
      </c>
      <c r="H42" s="279"/>
      <c r="I42" s="279"/>
      <c r="J42" s="279"/>
      <c r="K42" s="277"/>
    </row>
    <row r="43" ht="15" customHeight="1">
      <c r="B43" s="280"/>
      <c r="C43" s="281"/>
      <c r="D43" s="279"/>
      <c r="E43" s="283" t="s">
        <v>138</v>
      </c>
      <c r="F43" s="279"/>
      <c r="G43" s="279" t="s">
        <v>1357</v>
      </c>
      <c r="H43" s="279"/>
      <c r="I43" s="279"/>
      <c r="J43" s="279"/>
      <c r="K43" s="277"/>
    </row>
    <row r="44" ht="12.75" customHeight="1">
      <c r="B44" s="280"/>
      <c r="C44" s="281"/>
      <c r="D44" s="279"/>
      <c r="E44" s="279"/>
      <c r="F44" s="279"/>
      <c r="G44" s="279"/>
      <c r="H44" s="279"/>
      <c r="I44" s="279"/>
      <c r="J44" s="279"/>
      <c r="K44" s="277"/>
    </row>
    <row r="45" ht="15" customHeight="1">
      <c r="B45" s="280"/>
      <c r="C45" s="281"/>
      <c r="D45" s="279" t="s">
        <v>1358</v>
      </c>
      <c r="E45" s="279"/>
      <c r="F45" s="279"/>
      <c r="G45" s="279"/>
      <c r="H45" s="279"/>
      <c r="I45" s="279"/>
      <c r="J45" s="279"/>
      <c r="K45" s="277"/>
    </row>
    <row r="46" ht="15" customHeight="1">
      <c r="B46" s="280"/>
      <c r="C46" s="281"/>
      <c r="D46" s="281"/>
      <c r="E46" s="279" t="s">
        <v>1359</v>
      </c>
      <c r="F46" s="279"/>
      <c r="G46" s="279"/>
      <c r="H46" s="279"/>
      <c r="I46" s="279"/>
      <c r="J46" s="279"/>
      <c r="K46" s="277"/>
    </row>
    <row r="47" ht="15" customHeight="1">
      <c r="B47" s="280"/>
      <c r="C47" s="281"/>
      <c r="D47" s="281"/>
      <c r="E47" s="279" t="s">
        <v>1360</v>
      </c>
      <c r="F47" s="279"/>
      <c r="G47" s="279"/>
      <c r="H47" s="279"/>
      <c r="I47" s="279"/>
      <c r="J47" s="279"/>
      <c r="K47" s="277"/>
    </row>
    <row r="48" ht="15" customHeight="1">
      <c r="B48" s="280"/>
      <c r="C48" s="281"/>
      <c r="D48" s="281"/>
      <c r="E48" s="279" t="s">
        <v>1361</v>
      </c>
      <c r="F48" s="279"/>
      <c r="G48" s="279"/>
      <c r="H48" s="279"/>
      <c r="I48" s="279"/>
      <c r="J48" s="279"/>
      <c r="K48" s="277"/>
    </row>
    <row r="49" ht="15" customHeight="1">
      <c r="B49" s="280"/>
      <c r="C49" s="281"/>
      <c r="D49" s="279" t="s">
        <v>1362</v>
      </c>
      <c r="E49" s="279"/>
      <c r="F49" s="279"/>
      <c r="G49" s="279"/>
      <c r="H49" s="279"/>
      <c r="I49" s="279"/>
      <c r="J49" s="279"/>
      <c r="K49" s="277"/>
    </row>
    <row r="50" ht="25.5" customHeight="1">
      <c r="B50" s="275"/>
      <c r="C50" s="276" t="s">
        <v>1363</v>
      </c>
      <c r="D50" s="276"/>
      <c r="E50" s="276"/>
      <c r="F50" s="276"/>
      <c r="G50" s="276"/>
      <c r="H50" s="276"/>
      <c r="I50" s="276"/>
      <c r="J50" s="276"/>
      <c r="K50" s="277"/>
    </row>
    <row r="51" ht="5.25" customHeight="1">
      <c r="B51" s="275"/>
      <c r="C51" s="278"/>
      <c r="D51" s="278"/>
      <c r="E51" s="278"/>
      <c r="F51" s="278"/>
      <c r="G51" s="278"/>
      <c r="H51" s="278"/>
      <c r="I51" s="278"/>
      <c r="J51" s="278"/>
      <c r="K51" s="277"/>
    </row>
    <row r="52" ht="15" customHeight="1">
      <c r="B52" s="275"/>
      <c r="C52" s="279" t="s">
        <v>1364</v>
      </c>
      <c r="D52" s="279"/>
      <c r="E52" s="279"/>
      <c r="F52" s="279"/>
      <c r="G52" s="279"/>
      <c r="H52" s="279"/>
      <c r="I52" s="279"/>
      <c r="J52" s="279"/>
      <c r="K52" s="277"/>
    </row>
    <row r="53" ht="15" customHeight="1">
      <c r="B53" s="275"/>
      <c r="C53" s="279" t="s">
        <v>1365</v>
      </c>
      <c r="D53" s="279"/>
      <c r="E53" s="279"/>
      <c r="F53" s="279"/>
      <c r="G53" s="279"/>
      <c r="H53" s="279"/>
      <c r="I53" s="279"/>
      <c r="J53" s="279"/>
      <c r="K53" s="277"/>
    </row>
    <row r="54" ht="12.75" customHeight="1">
      <c r="B54" s="275"/>
      <c r="C54" s="279"/>
      <c r="D54" s="279"/>
      <c r="E54" s="279"/>
      <c r="F54" s="279"/>
      <c r="G54" s="279"/>
      <c r="H54" s="279"/>
      <c r="I54" s="279"/>
      <c r="J54" s="279"/>
      <c r="K54" s="277"/>
    </row>
    <row r="55" ht="15" customHeight="1">
      <c r="B55" s="275"/>
      <c r="C55" s="279" t="s">
        <v>1366</v>
      </c>
      <c r="D55" s="279"/>
      <c r="E55" s="279"/>
      <c r="F55" s="279"/>
      <c r="G55" s="279"/>
      <c r="H55" s="279"/>
      <c r="I55" s="279"/>
      <c r="J55" s="279"/>
      <c r="K55" s="277"/>
    </row>
    <row r="56" ht="15" customHeight="1">
      <c r="B56" s="275"/>
      <c r="C56" s="281"/>
      <c r="D56" s="279" t="s">
        <v>1367</v>
      </c>
      <c r="E56" s="279"/>
      <c r="F56" s="279"/>
      <c r="G56" s="279"/>
      <c r="H56" s="279"/>
      <c r="I56" s="279"/>
      <c r="J56" s="279"/>
      <c r="K56" s="277"/>
    </row>
    <row r="57" ht="15" customHeight="1">
      <c r="B57" s="275"/>
      <c r="C57" s="281"/>
      <c r="D57" s="279" t="s">
        <v>1368</v>
      </c>
      <c r="E57" s="279"/>
      <c r="F57" s="279"/>
      <c r="G57" s="279"/>
      <c r="H57" s="279"/>
      <c r="I57" s="279"/>
      <c r="J57" s="279"/>
      <c r="K57" s="277"/>
    </row>
    <row r="58" ht="15" customHeight="1">
      <c r="B58" s="275"/>
      <c r="C58" s="281"/>
      <c r="D58" s="279" t="s">
        <v>1369</v>
      </c>
      <c r="E58" s="279"/>
      <c r="F58" s="279"/>
      <c r="G58" s="279"/>
      <c r="H58" s="279"/>
      <c r="I58" s="279"/>
      <c r="J58" s="279"/>
      <c r="K58" s="277"/>
    </row>
    <row r="59" ht="15" customHeight="1">
      <c r="B59" s="275"/>
      <c r="C59" s="281"/>
      <c r="D59" s="279" t="s">
        <v>1370</v>
      </c>
      <c r="E59" s="279"/>
      <c r="F59" s="279"/>
      <c r="G59" s="279"/>
      <c r="H59" s="279"/>
      <c r="I59" s="279"/>
      <c r="J59" s="279"/>
      <c r="K59" s="277"/>
    </row>
    <row r="60" ht="15" customHeight="1">
      <c r="B60" s="275"/>
      <c r="C60" s="281"/>
      <c r="D60" s="284" t="s">
        <v>1371</v>
      </c>
      <c r="E60" s="284"/>
      <c r="F60" s="284"/>
      <c r="G60" s="284"/>
      <c r="H60" s="284"/>
      <c r="I60" s="284"/>
      <c r="J60" s="284"/>
      <c r="K60" s="277"/>
    </row>
    <row r="61" ht="15" customHeight="1">
      <c r="B61" s="275"/>
      <c r="C61" s="281"/>
      <c r="D61" s="279" t="s">
        <v>1372</v>
      </c>
      <c r="E61" s="279"/>
      <c r="F61" s="279"/>
      <c r="G61" s="279"/>
      <c r="H61" s="279"/>
      <c r="I61" s="279"/>
      <c r="J61" s="279"/>
      <c r="K61" s="277"/>
    </row>
    <row r="62" ht="12.75" customHeight="1">
      <c r="B62" s="275"/>
      <c r="C62" s="281"/>
      <c r="D62" s="281"/>
      <c r="E62" s="285"/>
      <c r="F62" s="281"/>
      <c r="G62" s="281"/>
      <c r="H62" s="281"/>
      <c r="I62" s="281"/>
      <c r="J62" s="281"/>
      <c r="K62" s="277"/>
    </row>
    <row r="63" ht="15" customHeight="1">
      <c r="B63" s="275"/>
      <c r="C63" s="281"/>
      <c r="D63" s="279" t="s">
        <v>1373</v>
      </c>
      <c r="E63" s="279"/>
      <c r="F63" s="279"/>
      <c r="G63" s="279"/>
      <c r="H63" s="279"/>
      <c r="I63" s="279"/>
      <c r="J63" s="279"/>
      <c r="K63" s="277"/>
    </row>
    <row r="64" ht="15" customHeight="1">
      <c r="B64" s="275"/>
      <c r="C64" s="281"/>
      <c r="D64" s="284" t="s">
        <v>1374</v>
      </c>
      <c r="E64" s="284"/>
      <c r="F64" s="284"/>
      <c r="G64" s="284"/>
      <c r="H64" s="284"/>
      <c r="I64" s="284"/>
      <c r="J64" s="284"/>
      <c r="K64" s="277"/>
    </row>
    <row r="65" ht="15" customHeight="1">
      <c r="B65" s="275"/>
      <c r="C65" s="281"/>
      <c r="D65" s="279" t="s">
        <v>1375</v>
      </c>
      <c r="E65" s="279"/>
      <c r="F65" s="279"/>
      <c r="G65" s="279"/>
      <c r="H65" s="279"/>
      <c r="I65" s="279"/>
      <c r="J65" s="279"/>
      <c r="K65" s="277"/>
    </row>
    <row r="66" ht="15" customHeight="1">
      <c r="B66" s="275"/>
      <c r="C66" s="281"/>
      <c r="D66" s="279" t="s">
        <v>1376</v>
      </c>
      <c r="E66" s="279"/>
      <c r="F66" s="279"/>
      <c r="G66" s="279"/>
      <c r="H66" s="279"/>
      <c r="I66" s="279"/>
      <c r="J66" s="279"/>
      <c r="K66" s="277"/>
    </row>
    <row r="67" ht="15" customHeight="1">
      <c r="B67" s="275"/>
      <c r="C67" s="281"/>
      <c r="D67" s="279" t="s">
        <v>1377</v>
      </c>
      <c r="E67" s="279"/>
      <c r="F67" s="279"/>
      <c r="G67" s="279"/>
      <c r="H67" s="279"/>
      <c r="I67" s="279"/>
      <c r="J67" s="279"/>
      <c r="K67" s="277"/>
    </row>
    <row r="68" ht="15" customHeight="1">
      <c r="B68" s="275"/>
      <c r="C68" s="281"/>
      <c r="D68" s="279" t="s">
        <v>1378</v>
      </c>
      <c r="E68" s="279"/>
      <c r="F68" s="279"/>
      <c r="G68" s="279"/>
      <c r="H68" s="279"/>
      <c r="I68" s="279"/>
      <c r="J68" s="279"/>
      <c r="K68" s="277"/>
    </row>
    <row r="69" ht="12.75" customHeight="1">
      <c r="B69" s="286"/>
      <c r="C69" s="287"/>
      <c r="D69" s="287"/>
      <c r="E69" s="287"/>
      <c r="F69" s="287"/>
      <c r="G69" s="287"/>
      <c r="H69" s="287"/>
      <c r="I69" s="287"/>
      <c r="J69" s="287"/>
      <c r="K69" s="288"/>
    </row>
    <row r="70" ht="18.75" customHeight="1">
      <c r="B70" s="289"/>
      <c r="C70" s="289"/>
      <c r="D70" s="289"/>
      <c r="E70" s="289"/>
      <c r="F70" s="289"/>
      <c r="G70" s="289"/>
      <c r="H70" s="289"/>
      <c r="I70" s="289"/>
      <c r="J70" s="289"/>
      <c r="K70" s="290"/>
    </row>
    <row r="71" ht="18.75" customHeight="1">
      <c r="B71" s="290"/>
      <c r="C71" s="290"/>
      <c r="D71" s="290"/>
      <c r="E71" s="290"/>
      <c r="F71" s="290"/>
      <c r="G71" s="290"/>
      <c r="H71" s="290"/>
      <c r="I71" s="290"/>
      <c r="J71" s="290"/>
      <c r="K71" s="290"/>
    </row>
    <row r="72" ht="7.5" customHeight="1">
      <c r="B72" s="291"/>
      <c r="C72" s="292"/>
      <c r="D72" s="292"/>
      <c r="E72" s="292"/>
      <c r="F72" s="292"/>
      <c r="G72" s="292"/>
      <c r="H72" s="292"/>
      <c r="I72" s="292"/>
      <c r="J72" s="292"/>
      <c r="K72" s="293"/>
    </row>
    <row r="73" ht="45" customHeight="1">
      <c r="B73" s="294"/>
      <c r="C73" s="295" t="s">
        <v>116</v>
      </c>
      <c r="D73" s="295"/>
      <c r="E73" s="295"/>
      <c r="F73" s="295"/>
      <c r="G73" s="295"/>
      <c r="H73" s="295"/>
      <c r="I73" s="295"/>
      <c r="J73" s="295"/>
      <c r="K73" s="296"/>
    </row>
    <row r="74" ht="17.25" customHeight="1">
      <c r="B74" s="294"/>
      <c r="C74" s="297" t="s">
        <v>1379</v>
      </c>
      <c r="D74" s="297"/>
      <c r="E74" s="297"/>
      <c r="F74" s="297" t="s">
        <v>1380</v>
      </c>
      <c r="G74" s="298"/>
      <c r="H74" s="297" t="s">
        <v>134</v>
      </c>
      <c r="I74" s="297" t="s">
        <v>57</v>
      </c>
      <c r="J74" s="297" t="s">
        <v>1381</v>
      </c>
      <c r="K74" s="296"/>
    </row>
    <row r="75" ht="17.25" customHeight="1">
      <c r="B75" s="294"/>
      <c r="C75" s="299" t="s">
        <v>1382</v>
      </c>
      <c r="D75" s="299"/>
      <c r="E75" s="299"/>
      <c r="F75" s="300" t="s">
        <v>1383</v>
      </c>
      <c r="G75" s="301"/>
      <c r="H75" s="299"/>
      <c r="I75" s="299"/>
      <c r="J75" s="299" t="s">
        <v>1384</v>
      </c>
      <c r="K75" s="296"/>
    </row>
    <row r="76" ht="5.25" customHeight="1">
      <c r="B76" s="294"/>
      <c r="C76" s="302"/>
      <c r="D76" s="302"/>
      <c r="E76" s="302"/>
      <c r="F76" s="302"/>
      <c r="G76" s="303"/>
      <c r="H76" s="302"/>
      <c r="I76" s="302"/>
      <c r="J76" s="302"/>
      <c r="K76" s="296"/>
    </row>
    <row r="77" ht="15" customHeight="1">
      <c r="B77" s="294"/>
      <c r="C77" s="283" t="s">
        <v>53</v>
      </c>
      <c r="D77" s="302"/>
      <c r="E77" s="302"/>
      <c r="F77" s="304" t="s">
        <v>1385</v>
      </c>
      <c r="G77" s="303"/>
      <c r="H77" s="283" t="s">
        <v>1386</v>
      </c>
      <c r="I77" s="283" t="s">
        <v>1387</v>
      </c>
      <c r="J77" s="283">
        <v>20</v>
      </c>
      <c r="K77" s="296"/>
    </row>
    <row r="78" ht="15" customHeight="1">
      <c r="B78" s="294"/>
      <c r="C78" s="283" t="s">
        <v>1388</v>
      </c>
      <c r="D78" s="283"/>
      <c r="E78" s="283"/>
      <c r="F78" s="304" t="s">
        <v>1385</v>
      </c>
      <c r="G78" s="303"/>
      <c r="H78" s="283" t="s">
        <v>1389</v>
      </c>
      <c r="I78" s="283" t="s">
        <v>1387</v>
      </c>
      <c r="J78" s="283">
        <v>120</v>
      </c>
      <c r="K78" s="296"/>
    </row>
    <row r="79" ht="15" customHeight="1">
      <c r="B79" s="305"/>
      <c r="C79" s="283" t="s">
        <v>1390</v>
      </c>
      <c r="D79" s="283"/>
      <c r="E79" s="283"/>
      <c r="F79" s="304" t="s">
        <v>1391</v>
      </c>
      <c r="G79" s="303"/>
      <c r="H79" s="283" t="s">
        <v>1392</v>
      </c>
      <c r="I79" s="283" t="s">
        <v>1387</v>
      </c>
      <c r="J79" s="283">
        <v>50</v>
      </c>
      <c r="K79" s="296"/>
    </row>
    <row r="80" ht="15" customHeight="1">
      <c r="B80" s="305"/>
      <c r="C80" s="283" t="s">
        <v>1393</v>
      </c>
      <c r="D80" s="283"/>
      <c r="E80" s="283"/>
      <c r="F80" s="304" t="s">
        <v>1385</v>
      </c>
      <c r="G80" s="303"/>
      <c r="H80" s="283" t="s">
        <v>1394</v>
      </c>
      <c r="I80" s="283" t="s">
        <v>1395</v>
      </c>
      <c r="J80" s="283"/>
      <c r="K80" s="296"/>
    </row>
    <row r="81" ht="15" customHeight="1">
      <c r="B81" s="305"/>
      <c r="C81" s="306" t="s">
        <v>1396</v>
      </c>
      <c r="D81" s="306"/>
      <c r="E81" s="306"/>
      <c r="F81" s="307" t="s">
        <v>1391</v>
      </c>
      <c r="G81" s="306"/>
      <c r="H81" s="306" t="s">
        <v>1397</v>
      </c>
      <c r="I81" s="306" t="s">
        <v>1387</v>
      </c>
      <c r="J81" s="306">
        <v>15</v>
      </c>
      <c r="K81" s="296"/>
    </row>
    <row r="82" ht="15" customHeight="1">
      <c r="B82" s="305"/>
      <c r="C82" s="306" t="s">
        <v>1398</v>
      </c>
      <c r="D82" s="306"/>
      <c r="E82" s="306"/>
      <c r="F82" s="307" t="s">
        <v>1391</v>
      </c>
      <c r="G82" s="306"/>
      <c r="H82" s="306" t="s">
        <v>1399</v>
      </c>
      <c r="I82" s="306" t="s">
        <v>1387</v>
      </c>
      <c r="J82" s="306">
        <v>15</v>
      </c>
      <c r="K82" s="296"/>
    </row>
    <row r="83" ht="15" customHeight="1">
      <c r="B83" s="305"/>
      <c r="C83" s="306" t="s">
        <v>1400</v>
      </c>
      <c r="D83" s="306"/>
      <c r="E83" s="306"/>
      <c r="F83" s="307" t="s">
        <v>1391</v>
      </c>
      <c r="G83" s="306"/>
      <c r="H83" s="306" t="s">
        <v>1401</v>
      </c>
      <c r="I83" s="306" t="s">
        <v>1387</v>
      </c>
      <c r="J83" s="306">
        <v>20</v>
      </c>
      <c r="K83" s="296"/>
    </row>
    <row r="84" ht="15" customHeight="1">
      <c r="B84" s="305"/>
      <c r="C84" s="306" t="s">
        <v>1402</v>
      </c>
      <c r="D84" s="306"/>
      <c r="E84" s="306"/>
      <c r="F84" s="307" t="s">
        <v>1391</v>
      </c>
      <c r="G84" s="306"/>
      <c r="H84" s="306" t="s">
        <v>1403</v>
      </c>
      <c r="I84" s="306" t="s">
        <v>1387</v>
      </c>
      <c r="J84" s="306">
        <v>20</v>
      </c>
      <c r="K84" s="296"/>
    </row>
    <row r="85" ht="15" customHeight="1">
      <c r="B85" s="305"/>
      <c r="C85" s="283" t="s">
        <v>1404</v>
      </c>
      <c r="D85" s="283"/>
      <c r="E85" s="283"/>
      <c r="F85" s="304" t="s">
        <v>1391</v>
      </c>
      <c r="G85" s="303"/>
      <c r="H85" s="283" t="s">
        <v>1405</v>
      </c>
      <c r="I85" s="283" t="s">
        <v>1387</v>
      </c>
      <c r="J85" s="283">
        <v>50</v>
      </c>
      <c r="K85" s="296"/>
    </row>
    <row r="86" ht="15" customHeight="1">
      <c r="B86" s="305"/>
      <c r="C86" s="283" t="s">
        <v>1406</v>
      </c>
      <c r="D86" s="283"/>
      <c r="E86" s="283"/>
      <c r="F86" s="304" t="s">
        <v>1391</v>
      </c>
      <c r="G86" s="303"/>
      <c r="H86" s="283" t="s">
        <v>1407</v>
      </c>
      <c r="I86" s="283" t="s">
        <v>1387</v>
      </c>
      <c r="J86" s="283">
        <v>20</v>
      </c>
      <c r="K86" s="296"/>
    </row>
    <row r="87" ht="15" customHeight="1">
      <c r="B87" s="305"/>
      <c r="C87" s="283" t="s">
        <v>1408</v>
      </c>
      <c r="D87" s="283"/>
      <c r="E87" s="283"/>
      <c r="F87" s="304" t="s">
        <v>1391</v>
      </c>
      <c r="G87" s="303"/>
      <c r="H87" s="283" t="s">
        <v>1409</v>
      </c>
      <c r="I87" s="283" t="s">
        <v>1387</v>
      </c>
      <c r="J87" s="283">
        <v>20</v>
      </c>
      <c r="K87" s="296"/>
    </row>
    <row r="88" ht="15" customHeight="1">
      <c r="B88" s="305"/>
      <c r="C88" s="283" t="s">
        <v>1410</v>
      </c>
      <c r="D88" s="283"/>
      <c r="E88" s="283"/>
      <c r="F88" s="304" t="s">
        <v>1391</v>
      </c>
      <c r="G88" s="303"/>
      <c r="H88" s="283" t="s">
        <v>1411</v>
      </c>
      <c r="I88" s="283" t="s">
        <v>1387</v>
      </c>
      <c r="J88" s="283">
        <v>50</v>
      </c>
      <c r="K88" s="296"/>
    </row>
    <row r="89" ht="15" customHeight="1">
      <c r="B89" s="305"/>
      <c r="C89" s="283" t="s">
        <v>1412</v>
      </c>
      <c r="D89" s="283"/>
      <c r="E89" s="283"/>
      <c r="F89" s="304" t="s">
        <v>1391</v>
      </c>
      <c r="G89" s="303"/>
      <c r="H89" s="283" t="s">
        <v>1412</v>
      </c>
      <c r="I89" s="283" t="s">
        <v>1387</v>
      </c>
      <c r="J89" s="283">
        <v>50</v>
      </c>
      <c r="K89" s="296"/>
    </row>
    <row r="90" ht="15" customHeight="1">
      <c r="B90" s="305"/>
      <c r="C90" s="283" t="s">
        <v>139</v>
      </c>
      <c r="D90" s="283"/>
      <c r="E90" s="283"/>
      <c r="F90" s="304" t="s">
        <v>1391</v>
      </c>
      <c r="G90" s="303"/>
      <c r="H90" s="283" t="s">
        <v>1413</v>
      </c>
      <c r="I90" s="283" t="s">
        <v>1387</v>
      </c>
      <c r="J90" s="283">
        <v>255</v>
      </c>
      <c r="K90" s="296"/>
    </row>
    <row r="91" ht="15" customHeight="1">
      <c r="B91" s="305"/>
      <c r="C91" s="283" t="s">
        <v>1414</v>
      </c>
      <c r="D91" s="283"/>
      <c r="E91" s="283"/>
      <c r="F91" s="304" t="s">
        <v>1385</v>
      </c>
      <c r="G91" s="303"/>
      <c r="H91" s="283" t="s">
        <v>1415</v>
      </c>
      <c r="I91" s="283" t="s">
        <v>1416</v>
      </c>
      <c r="J91" s="283"/>
      <c r="K91" s="296"/>
    </row>
    <row r="92" ht="15" customHeight="1">
      <c r="B92" s="305"/>
      <c r="C92" s="283" t="s">
        <v>1417</v>
      </c>
      <c r="D92" s="283"/>
      <c r="E92" s="283"/>
      <c r="F92" s="304" t="s">
        <v>1385</v>
      </c>
      <c r="G92" s="303"/>
      <c r="H92" s="283" t="s">
        <v>1418</v>
      </c>
      <c r="I92" s="283" t="s">
        <v>1419</v>
      </c>
      <c r="J92" s="283"/>
      <c r="K92" s="296"/>
    </row>
    <row r="93" ht="15" customHeight="1">
      <c r="B93" s="305"/>
      <c r="C93" s="283" t="s">
        <v>1420</v>
      </c>
      <c r="D93" s="283"/>
      <c r="E93" s="283"/>
      <c r="F93" s="304" t="s">
        <v>1385</v>
      </c>
      <c r="G93" s="303"/>
      <c r="H93" s="283" t="s">
        <v>1420</v>
      </c>
      <c r="I93" s="283" t="s">
        <v>1419</v>
      </c>
      <c r="J93" s="283"/>
      <c r="K93" s="296"/>
    </row>
    <row r="94" ht="15" customHeight="1">
      <c r="B94" s="305"/>
      <c r="C94" s="283" t="s">
        <v>38</v>
      </c>
      <c r="D94" s="283"/>
      <c r="E94" s="283"/>
      <c r="F94" s="304" t="s">
        <v>1385</v>
      </c>
      <c r="G94" s="303"/>
      <c r="H94" s="283" t="s">
        <v>1421</v>
      </c>
      <c r="I94" s="283" t="s">
        <v>1419</v>
      </c>
      <c r="J94" s="283"/>
      <c r="K94" s="296"/>
    </row>
    <row r="95" ht="15" customHeight="1">
      <c r="B95" s="305"/>
      <c r="C95" s="283" t="s">
        <v>48</v>
      </c>
      <c r="D95" s="283"/>
      <c r="E95" s="283"/>
      <c r="F95" s="304" t="s">
        <v>1385</v>
      </c>
      <c r="G95" s="303"/>
      <c r="H95" s="283" t="s">
        <v>1422</v>
      </c>
      <c r="I95" s="283" t="s">
        <v>1419</v>
      </c>
      <c r="J95" s="283"/>
      <c r="K95" s="296"/>
    </row>
    <row r="96" ht="15" customHeight="1">
      <c r="B96" s="308"/>
      <c r="C96" s="309"/>
      <c r="D96" s="309"/>
      <c r="E96" s="309"/>
      <c r="F96" s="309"/>
      <c r="G96" s="309"/>
      <c r="H96" s="309"/>
      <c r="I96" s="309"/>
      <c r="J96" s="309"/>
      <c r="K96" s="310"/>
    </row>
    <row r="97" ht="18.75" customHeight="1">
      <c r="B97" s="311"/>
      <c r="C97" s="312"/>
      <c r="D97" s="312"/>
      <c r="E97" s="312"/>
      <c r="F97" s="312"/>
      <c r="G97" s="312"/>
      <c r="H97" s="312"/>
      <c r="I97" s="312"/>
      <c r="J97" s="312"/>
      <c r="K97" s="311"/>
    </row>
    <row r="98" ht="18.75" customHeight="1">
      <c r="B98" s="290"/>
      <c r="C98" s="290"/>
      <c r="D98" s="290"/>
      <c r="E98" s="290"/>
      <c r="F98" s="290"/>
      <c r="G98" s="290"/>
      <c r="H98" s="290"/>
      <c r="I98" s="290"/>
      <c r="J98" s="290"/>
      <c r="K98" s="290"/>
    </row>
    <row r="99" ht="7.5" customHeight="1">
      <c r="B99" s="291"/>
      <c r="C99" s="292"/>
      <c r="D99" s="292"/>
      <c r="E99" s="292"/>
      <c r="F99" s="292"/>
      <c r="G99" s="292"/>
      <c r="H99" s="292"/>
      <c r="I99" s="292"/>
      <c r="J99" s="292"/>
      <c r="K99" s="293"/>
    </row>
    <row r="100" ht="45" customHeight="1">
      <c r="B100" s="294"/>
      <c r="C100" s="295" t="s">
        <v>1423</v>
      </c>
      <c r="D100" s="295"/>
      <c r="E100" s="295"/>
      <c r="F100" s="295"/>
      <c r="G100" s="295"/>
      <c r="H100" s="295"/>
      <c r="I100" s="295"/>
      <c r="J100" s="295"/>
      <c r="K100" s="296"/>
    </row>
    <row r="101" ht="17.25" customHeight="1">
      <c r="B101" s="294"/>
      <c r="C101" s="297" t="s">
        <v>1379</v>
      </c>
      <c r="D101" s="297"/>
      <c r="E101" s="297"/>
      <c r="F101" s="297" t="s">
        <v>1380</v>
      </c>
      <c r="G101" s="298"/>
      <c r="H101" s="297" t="s">
        <v>134</v>
      </c>
      <c r="I101" s="297" t="s">
        <v>57</v>
      </c>
      <c r="J101" s="297" t="s">
        <v>1381</v>
      </c>
      <c r="K101" s="296"/>
    </row>
    <row r="102" ht="17.25" customHeight="1">
      <c r="B102" s="294"/>
      <c r="C102" s="299" t="s">
        <v>1382</v>
      </c>
      <c r="D102" s="299"/>
      <c r="E102" s="299"/>
      <c r="F102" s="300" t="s">
        <v>1383</v>
      </c>
      <c r="G102" s="301"/>
      <c r="H102" s="299"/>
      <c r="I102" s="299"/>
      <c r="J102" s="299" t="s">
        <v>1384</v>
      </c>
      <c r="K102" s="296"/>
    </row>
    <row r="103" ht="5.25" customHeight="1">
      <c r="B103" s="294"/>
      <c r="C103" s="297"/>
      <c r="D103" s="297"/>
      <c r="E103" s="297"/>
      <c r="F103" s="297"/>
      <c r="G103" s="313"/>
      <c r="H103" s="297"/>
      <c r="I103" s="297"/>
      <c r="J103" s="297"/>
      <c r="K103" s="296"/>
    </row>
    <row r="104" ht="15" customHeight="1">
      <c r="B104" s="294"/>
      <c r="C104" s="283" t="s">
        <v>53</v>
      </c>
      <c r="D104" s="302"/>
      <c r="E104" s="302"/>
      <c r="F104" s="304" t="s">
        <v>1385</v>
      </c>
      <c r="G104" s="313"/>
      <c r="H104" s="283" t="s">
        <v>1424</v>
      </c>
      <c r="I104" s="283" t="s">
        <v>1387</v>
      </c>
      <c r="J104" s="283">
        <v>20</v>
      </c>
      <c r="K104" s="296"/>
    </row>
    <row r="105" ht="15" customHeight="1">
      <c r="B105" s="294"/>
      <c r="C105" s="283" t="s">
        <v>1388</v>
      </c>
      <c r="D105" s="283"/>
      <c r="E105" s="283"/>
      <c r="F105" s="304" t="s">
        <v>1385</v>
      </c>
      <c r="G105" s="283"/>
      <c r="H105" s="283" t="s">
        <v>1424</v>
      </c>
      <c r="I105" s="283" t="s">
        <v>1387</v>
      </c>
      <c r="J105" s="283">
        <v>120</v>
      </c>
      <c r="K105" s="296"/>
    </row>
    <row r="106" ht="15" customHeight="1">
      <c r="B106" s="305"/>
      <c r="C106" s="283" t="s">
        <v>1390</v>
      </c>
      <c r="D106" s="283"/>
      <c r="E106" s="283"/>
      <c r="F106" s="304" t="s">
        <v>1391</v>
      </c>
      <c r="G106" s="283"/>
      <c r="H106" s="283" t="s">
        <v>1424</v>
      </c>
      <c r="I106" s="283" t="s">
        <v>1387</v>
      </c>
      <c r="J106" s="283">
        <v>50</v>
      </c>
      <c r="K106" s="296"/>
    </row>
    <row r="107" ht="15" customHeight="1">
      <c r="B107" s="305"/>
      <c r="C107" s="283" t="s">
        <v>1393</v>
      </c>
      <c r="D107" s="283"/>
      <c r="E107" s="283"/>
      <c r="F107" s="304" t="s">
        <v>1385</v>
      </c>
      <c r="G107" s="283"/>
      <c r="H107" s="283" t="s">
        <v>1424</v>
      </c>
      <c r="I107" s="283" t="s">
        <v>1395</v>
      </c>
      <c r="J107" s="283"/>
      <c r="K107" s="296"/>
    </row>
    <row r="108" ht="15" customHeight="1">
      <c r="B108" s="305"/>
      <c r="C108" s="283" t="s">
        <v>1404</v>
      </c>
      <c r="D108" s="283"/>
      <c r="E108" s="283"/>
      <c r="F108" s="304" t="s">
        <v>1391</v>
      </c>
      <c r="G108" s="283"/>
      <c r="H108" s="283" t="s">
        <v>1424</v>
      </c>
      <c r="I108" s="283" t="s">
        <v>1387</v>
      </c>
      <c r="J108" s="283">
        <v>50</v>
      </c>
      <c r="K108" s="296"/>
    </row>
    <row r="109" ht="15" customHeight="1">
      <c r="B109" s="305"/>
      <c r="C109" s="283" t="s">
        <v>1412</v>
      </c>
      <c r="D109" s="283"/>
      <c r="E109" s="283"/>
      <c r="F109" s="304" t="s">
        <v>1391</v>
      </c>
      <c r="G109" s="283"/>
      <c r="H109" s="283" t="s">
        <v>1424</v>
      </c>
      <c r="I109" s="283" t="s">
        <v>1387</v>
      </c>
      <c r="J109" s="283">
        <v>50</v>
      </c>
      <c r="K109" s="296"/>
    </row>
    <row r="110" ht="15" customHeight="1">
      <c r="B110" s="305"/>
      <c r="C110" s="283" t="s">
        <v>1410</v>
      </c>
      <c r="D110" s="283"/>
      <c r="E110" s="283"/>
      <c r="F110" s="304" t="s">
        <v>1391</v>
      </c>
      <c r="G110" s="283"/>
      <c r="H110" s="283" t="s">
        <v>1424</v>
      </c>
      <c r="I110" s="283" t="s">
        <v>1387</v>
      </c>
      <c r="J110" s="283">
        <v>50</v>
      </c>
      <c r="K110" s="296"/>
    </row>
    <row r="111" ht="15" customHeight="1">
      <c r="B111" s="305"/>
      <c r="C111" s="283" t="s">
        <v>53</v>
      </c>
      <c r="D111" s="283"/>
      <c r="E111" s="283"/>
      <c r="F111" s="304" t="s">
        <v>1385</v>
      </c>
      <c r="G111" s="283"/>
      <c r="H111" s="283" t="s">
        <v>1425</v>
      </c>
      <c r="I111" s="283" t="s">
        <v>1387</v>
      </c>
      <c r="J111" s="283">
        <v>20</v>
      </c>
      <c r="K111" s="296"/>
    </row>
    <row r="112" ht="15" customHeight="1">
      <c r="B112" s="305"/>
      <c r="C112" s="283" t="s">
        <v>1426</v>
      </c>
      <c r="D112" s="283"/>
      <c r="E112" s="283"/>
      <c r="F112" s="304" t="s">
        <v>1385</v>
      </c>
      <c r="G112" s="283"/>
      <c r="H112" s="283" t="s">
        <v>1427</v>
      </c>
      <c r="I112" s="283" t="s">
        <v>1387</v>
      </c>
      <c r="J112" s="283">
        <v>120</v>
      </c>
      <c r="K112" s="296"/>
    </row>
    <row r="113" ht="15" customHeight="1">
      <c r="B113" s="305"/>
      <c r="C113" s="283" t="s">
        <v>38</v>
      </c>
      <c r="D113" s="283"/>
      <c r="E113" s="283"/>
      <c r="F113" s="304" t="s">
        <v>1385</v>
      </c>
      <c r="G113" s="283"/>
      <c r="H113" s="283" t="s">
        <v>1428</v>
      </c>
      <c r="I113" s="283" t="s">
        <v>1419</v>
      </c>
      <c r="J113" s="283"/>
      <c r="K113" s="296"/>
    </row>
    <row r="114" ht="15" customHeight="1">
      <c r="B114" s="305"/>
      <c r="C114" s="283" t="s">
        <v>48</v>
      </c>
      <c r="D114" s="283"/>
      <c r="E114" s="283"/>
      <c r="F114" s="304" t="s">
        <v>1385</v>
      </c>
      <c r="G114" s="283"/>
      <c r="H114" s="283" t="s">
        <v>1429</v>
      </c>
      <c r="I114" s="283" t="s">
        <v>1419</v>
      </c>
      <c r="J114" s="283"/>
      <c r="K114" s="296"/>
    </row>
    <row r="115" ht="15" customHeight="1">
      <c r="B115" s="305"/>
      <c r="C115" s="283" t="s">
        <v>57</v>
      </c>
      <c r="D115" s="283"/>
      <c r="E115" s="283"/>
      <c r="F115" s="304" t="s">
        <v>1385</v>
      </c>
      <c r="G115" s="283"/>
      <c r="H115" s="283" t="s">
        <v>1430</v>
      </c>
      <c r="I115" s="283" t="s">
        <v>1431</v>
      </c>
      <c r="J115" s="283"/>
      <c r="K115" s="296"/>
    </row>
    <row r="116" ht="15" customHeight="1">
      <c r="B116" s="308"/>
      <c r="C116" s="314"/>
      <c r="D116" s="314"/>
      <c r="E116" s="314"/>
      <c r="F116" s="314"/>
      <c r="G116" s="314"/>
      <c r="H116" s="314"/>
      <c r="I116" s="314"/>
      <c r="J116" s="314"/>
      <c r="K116" s="310"/>
    </row>
    <row r="117" ht="18.75" customHeight="1">
      <c r="B117" s="315"/>
      <c r="C117" s="279"/>
      <c r="D117" s="279"/>
      <c r="E117" s="279"/>
      <c r="F117" s="316"/>
      <c r="G117" s="279"/>
      <c r="H117" s="279"/>
      <c r="I117" s="279"/>
      <c r="J117" s="279"/>
      <c r="K117" s="315"/>
    </row>
    <row r="118" ht="18.75" customHeight="1">
      <c r="B118" s="290"/>
      <c r="C118" s="290"/>
      <c r="D118" s="290"/>
      <c r="E118" s="290"/>
      <c r="F118" s="290"/>
      <c r="G118" s="290"/>
      <c r="H118" s="290"/>
      <c r="I118" s="290"/>
      <c r="J118" s="290"/>
      <c r="K118" s="290"/>
    </row>
    <row r="119" ht="7.5" customHeight="1">
      <c r="B119" s="317"/>
      <c r="C119" s="318"/>
      <c r="D119" s="318"/>
      <c r="E119" s="318"/>
      <c r="F119" s="318"/>
      <c r="G119" s="318"/>
      <c r="H119" s="318"/>
      <c r="I119" s="318"/>
      <c r="J119" s="318"/>
      <c r="K119" s="319"/>
    </row>
    <row r="120" ht="45" customHeight="1">
      <c r="B120" s="320"/>
      <c r="C120" s="273" t="s">
        <v>1432</v>
      </c>
      <c r="D120" s="273"/>
      <c r="E120" s="273"/>
      <c r="F120" s="273"/>
      <c r="G120" s="273"/>
      <c r="H120" s="273"/>
      <c r="I120" s="273"/>
      <c r="J120" s="273"/>
      <c r="K120" s="321"/>
    </row>
    <row r="121" ht="17.25" customHeight="1">
      <c r="B121" s="322"/>
      <c r="C121" s="297" t="s">
        <v>1379</v>
      </c>
      <c r="D121" s="297"/>
      <c r="E121" s="297"/>
      <c r="F121" s="297" t="s">
        <v>1380</v>
      </c>
      <c r="G121" s="298"/>
      <c r="H121" s="297" t="s">
        <v>134</v>
      </c>
      <c r="I121" s="297" t="s">
        <v>57</v>
      </c>
      <c r="J121" s="297" t="s">
        <v>1381</v>
      </c>
      <c r="K121" s="323"/>
    </row>
    <row r="122" ht="17.25" customHeight="1">
      <c r="B122" s="322"/>
      <c r="C122" s="299" t="s">
        <v>1382</v>
      </c>
      <c r="D122" s="299"/>
      <c r="E122" s="299"/>
      <c r="F122" s="300" t="s">
        <v>1383</v>
      </c>
      <c r="G122" s="301"/>
      <c r="H122" s="299"/>
      <c r="I122" s="299"/>
      <c r="J122" s="299" t="s">
        <v>1384</v>
      </c>
      <c r="K122" s="323"/>
    </row>
    <row r="123" ht="5.25" customHeight="1">
      <c r="B123" s="324"/>
      <c r="C123" s="302"/>
      <c r="D123" s="302"/>
      <c r="E123" s="302"/>
      <c r="F123" s="302"/>
      <c r="G123" s="283"/>
      <c r="H123" s="302"/>
      <c r="I123" s="302"/>
      <c r="J123" s="302"/>
      <c r="K123" s="325"/>
    </row>
    <row r="124" ht="15" customHeight="1">
      <c r="B124" s="324"/>
      <c r="C124" s="283" t="s">
        <v>1388</v>
      </c>
      <c r="D124" s="302"/>
      <c r="E124" s="302"/>
      <c r="F124" s="304" t="s">
        <v>1385</v>
      </c>
      <c r="G124" s="283"/>
      <c r="H124" s="283" t="s">
        <v>1424</v>
      </c>
      <c r="I124" s="283" t="s">
        <v>1387</v>
      </c>
      <c r="J124" s="283">
        <v>120</v>
      </c>
      <c r="K124" s="326"/>
    </row>
    <row r="125" ht="15" customHeight="1">
      <c r="B125" s="324"/>
      <c r="C125" s="283" t="s">
        <v>1433</v>
      </c>
      <c r="D125" s="283"/>
      <c r="E125" s="283"/>
      <c r="F125" s="304" t="s">
        <v>1385</v>
      </c>
      <c r="G125" s="283"/>
      <c r="H125" s="283" t="s">
        <v>1434</v>
      </c>
      <c r="I125" s="283" t="s">
        <v>1387</v>
      </c>
      <c r="J125" s="283" t="s">
        <v>1435</v>
      </c>
      <c r="K125" s="326"/>
    </row>
    <row r="126" ht="15" customHeight="1">
      <c r="B126" s="324"/>
      <c r="C126" s="283" t="s">
        <v>1334</v>
      </c>
      <c r="D126" s="283"/>
      <c r="E126" s="283"/>
      <c r="F126" s="304" t="s">
        <v>1385</v>
      </c>
      <c r="G126" s="283"/>
      <c r="H126" s="283" t="s">
        <v>1436</v>
      </c>
      <c r="I126" s="283" t="s">
        <v>1387</v>
      </c>
      <c r="J126" s="283" t="s">
        <v>1435</v>
      </c>
      <c r="K126" s="326"/>
    </row>
    <row r="127" ht="15" customHeight="1">
      <c r="B127" s="324"/>
      <c r="C127" s="283" t="s">
        <v>1396</v>
      </c>
      <c r="D127" s="283"/>
      <c r="E127" s="283"/>
      <c r="F127" s="304" t="s">
        <v>1391</v>
      </c>
      <c r="G127" s="283"/>
      <c r="H127" s="283" t="s">
        <v>1397</v>
      </c>
      <c r="I127" s="283" t="s">
        <v>1387</v>
      </c>
      <c r="J127" s="283">
        <v>15</v>
      </c>
      <c r="K127" s="326"/>
    </row>
    <row r="128" ht="15" customHeight="1">
      <c r="B128" s="324"/>
      <c r="C128" s="306" t="s">
        <v>1398</v>
      </c>
      <c r="D128" s="306"/>
      <c r="E128" s="306"/>
      <c r="F128" s="307" t="s">
        <v>1391</v>
      </c>
      <c r="G128" s="306"/>
      <c r="H128" s="306" t="s">
        <v>1399</v>
      </c>
      <c r="I128" s="306" t="s">
        <v>1387</v>
      </c>
      <c r="J128" s="306">
        <v>15</v>
      </c>
      <c r="K128" s="326"/>
    </row>
    <row r="129" ht="15" customHeight="1">
      <c r="B129" s="324"/>
      <c r="C129" s="306" t="s">
        <v>1400</v>
      </c>
      <c r="D129" s="306"/>
      <c r="E129" s="306"/>
      <c r="F129" s="307" t="s">
        <v>1391</v>
      </c>
      <c r="G129" s="306"/>
      <c r="H129" s="306" t="s">
        <v>1401</v>
      </c>
      <c r="I129" s="306" t="s">
        <v>1387</v>
      </c>
      <c r="J129" s="306">
        <v>20</v>
      </c>
      <c r="K129" s="326"/>
    </row>
    <row r="130" ht="15" customHeight="1">
      <c r="B130" s="324"/>
      <c r="C130" s="306" t="s">
        <v>1402</v>
      </c>
      <c r="D130" s="306"/>
      <c r="E130" s="306"/>
      <c r="F130" s="307" t="s">
        <v>1391</v>
      </c>
      <c r="G130" s="306"/>
      <c r="H130" s="306" t="s">
        <v>1403</v>
      </c>
      <c r="I130" s="306" t="s">
        <v>1387</v>
      </c>
      <c r="J130" s="306">
        <v>20</v>
      </c>
      <c r="K130" s="326"/>
    </row>
    <row r="131" ht="15" customHeight="1">
      <c r="B131" s="324"/>
      <c r="C131" s="283" t="s">
        <v>1390</v>
      </c>
      <c r="D131" s="283"/>
      <c r="E131" s="283"/>
      <c r="F131" s="304" t="s">
        <v>1391</v>
      </c>
      <c r="G131" s="283"/>
      <c r="H131" s="283" t="s">
        <v>1424</v>
      </c>
      <c r="I131" s="283" t="s">
        <v>1387</v>
      </c>
      <c r="J131" s="283">
        <v>50</v>
      </c>
      <c r="K131" s="326"/>
    </row>
    <row r="132" ht="15" customHeight="1">
      <c r="B132" s="324"/>
      <c r="C132" s="283" t="s">
        <v>1404</v>
      </c>
      <c r="D132" s="283"/>
      <c r="E132" s="283"/>
      <c r="F132" s="304" t="s">
        <v>1391</v>
      </c>
      <c r="G132" s="283"/>
      <c r="H132" s="283" t="s">
        <v>1424</v>
      </c>
      <c r="I132" s="283" t="s">
        <v>1387</v>
      </c>
      <c r="J132" s="283">
        <v>50</v>
      </c>
      <c r="K132" s="326"/>
    </row>
    <row r="133" ht="15" customHeight="1">
      <c r="B133" s="324"/>
      <c r="C133" s="283" t="s">
        <v>1410</v>
      </c>
      <c r="D133" s="283"/>
      <c r="E133" s="283"/>
      <c r="F133" s="304" t="s">
        <v>1391</v>
      </c>
      <c r="G133" s="283"/>
      <c r="H133" s="283" t="s">
        <v>1424</v>
      </c>
      <c r="I133" s="283" t="s">
        <v>1387</v>
      </c>
      <c r="J133" s="283">
        <v>50</v>
      </c>
      <c r="K133" s="326"/>
    </row>
    <row r="134" ht="15" customHeight="1">
      <c r="B134" s="324"/>
      <c r="C134" s="283" t="s">
        <v>1412</v>
      </c>
      <c r="D134" s="283"/>
      <c r="E134" s="283"/>
      <c r="F134" s="304" t="s">
        <v>1391</v>
      </c>
      <c r="G134" s="283"/>
      <c r="H134" s="283" t="s">
        <v>1424</v>
      </c>
      <c r="I134" s="283" t="s">
        <v>1387</v>
      </c>
      <c r="J134" s="283">
        <v>50</v>
      </c>
      <c r="K134" s="326"/>
    </row>
    <row r="135" ht="15" customHeight="1">
      <c r="B135" s="324"/>
      <c r="C135" s="283" t="s">
        <v>139</v>
      </c>
      <c r="D135" s="283"/>
      <c r="E135" s="283"/>
      <c r="F135" s="304" t="s">
        <v>1391</v>
      </c>
      <c r="G135" s="283"/>
      <c r="H135" s="283" t="s">
        <v>1437</v>
      </c>
      <c r="I135" s="283" t="s">
        <v>1387</v>
      </c>
      <c r="J135" s="283">
        <v>255</v>
      </c>
      <c r="K135" s="326"/>
    </row>
    <row r="136" ht="15" customHeight="1">
      <c r="B136" s="324"/>
      <c r="C136" s="283" t="s">
        <v>1414</v>
      </c>
      <c r="D136" s="283"/>
      <c r="E136" s="283"/>
      <c r="F136" s="304" t="s">
        <v>1385</v>
      </c>
      <c r="G136" s="283"/>
      <c r="H136" s="283" t="s">
        <v>1438</v>
      </c>
      <c r="I136" s="283" t="s">
        <v>1416</v>
      </c>
      <c r="J136" s="283"/>
      <c r="K136" s="326"/>
    </row>
    <row r="137" ht="15" customHeight="1">
      <c r="B137" s="324"/>
      <c r="C137" s="283" t="s">
        <v>1417</v>
      </c>
      <c r="D137" s="283"/>
      <c r="E137" s="283"/>
      <c r="F137" s="304" t="s">
        <v>1385</v>
      </c>
      <c r="G137" s="283"/>
      <c r="H137" s="283" t="s">
        <v>1439</v>
      </c>
      <c r="I137" s="283" t="s">
        <v>1419</v>
      </c>
      <c r="J137" s="283"/>
      <c r="K137" s="326"/>
    </row>
    <row r="138" ht="15" customHeight="1">
      <c r="B138" s="324"/>
      <c r="C138" s="283" t="s">
        <v>1420</v>
      </c>
      <c r="D138" s="283"/>
      <c r="E138" s="283"/>
      <c r="F138" s="304" t="s">
        <v>1385</v>
      </c>
      <c r="G138" s="283"/>
      <c r="H138" s="283" t="s">
        <v>1420</v>
      </c>
      <c r="I138" s="283" t="s">
        <v>1419</v>
      </c>
      <c r="J138" s="283"/>
      <c r="K138" s="326"/>
    </row>
    <row r="139" ht="15" customHeight="1">
      <c r="B139" s="324"/>
      <c r="C139" s="283" t="s">
        <v>38</v>
      </c>
      <c r="D139" s="283"/>
      <c r="E139" s="283"/>
      <c r="F139" s="304" t="s">
        <v>1385</v>
      </c>
      <c r="G139" s="283"/>
      <c r="H139" s="283" t="s">
        <v>1440</v>
      </c>
      <c r="I139" s="283" t="s">
        <v>1419</v>
      </c>
      <c r="J139" s="283"/>
      <c r="K139" s="326"/>
    </row>
    <row r="140" ht="15" customHeight="1">
      <c r="B140" s="324"/>
      <c r="C140" s="283" t="s">
        <v>1441</v>
      </c>
      <c r="D140" s="283"/>
      <c r="E140" s="283"/>
      <c r="F140" s="304" t="s">
        <v>1385</v>
      </c>
      <c r="G140" s="283"/>
      <c r="H140" s="283" t="s">
        <v>1442</v>
      </c>
      <c r="I140" s="283" t="s">
        <v>1419</v>
      </c>
      <c r="J140" s="283"/>
      <c r="K140" s="326"/>
    </row>
    <row r="141" ht="15" customHeight="1">
      <c r="B141" s="327"/>
      <c r="C141" s="328"/>
      <c r="D141" s="328"/>
      <c r="E141" s="328"/>
      <c r="F141" s="328"/>
      <c r="G141" s="328"/>
      <c r="H141" s="328"/>
      <c r="I141" s="328"/>
      <c r="J141" s="328"/>
      <c r="K141" s="329"/>
    </row>
    <row r="142" ht="18.75" customHeight="1">
      <c r="B142" s="279"/>
      <c r="C142" s="279"/>
      <c r="D142" s="279"/>
      <c r="E142" s="279"/>
      <c r="F142" s="316"/>
      <c r="G142" s="279"/>
      <c r="H142" s="279"/>
      <c r="I142" s="279"/>
      <c r="J142" s="279"/>
      <c r="K142" s="279"/>
    </row>
    <row r="143" ht="18.75" customHeight="1">
      <c r="B143" s="290"/>
      <c r="C143" s="290"/>
      <c r="D143" s="290"/>
      <c r="E143" s="290"/>
      <c r="F143" s="290"/>
      <c r="G143" s="290"/>
      <c r="H143" s="290"/>
      <c r="I143" s="290"/>
      <c r="J143" s="290"/>
      <c r="K143" s="290"/>
    </row>
    <row r="144" ht="7.5" customHeight="1">
      <c r="B144" s="291"/>
      <c r="C144" s="292"/>
      <c r="D144" s="292"/>
      <c r="E144" s="292"/>
      <c r="F144" s="292"/>
      <c r="G144" s="292"/>
      <c r="H144" s="292"/>
      <c r="I144" s="292"/>
      <c r="J144" s="292"/>
      <c r="K144" s="293"/>
    </row>
    <row r="145" ht="45" customHeight="1">
      <c r="B145" s="294"/>
      <c r="C145" s="295" t="s">
        <v>1443</v>
      </c>
      <c r="D145" s="295"/>
      <c r="E145" s="295"/>
      <c r="F145" s="295"/>
      <c r="G145" s="295"/>
      <c r="H145" s="295"/>
      <c r="I145" s="295"/>
      <c r="J145" s="295"/>
      <c r="K145" s="296"/>
    </row>
    <row r="146" ht="17.25" customHeight="1">
      <c r="B146" s="294"/>
      <c r="C146" s="297" t="s">
        <v>1379</v>
      </c>
      <c r="D146" s="297"/>
      <c r="E146" s="297"/>
      <c r="F146" s="297" t="s">
        <v>1380</v>
      </c>
      <c r="G146" s="298"/>
      <c r="H146" s="297" t="s">
        <v>134</v>
      </c>
      <c r="I146" s="297" t="s">
        <v>57</v>
      </c>
      <c r="J146" s="297" t="s">
        <v>1381</v>
      </c>
      <c r="K146" s="296"/>
    </row>
    <row r="147" ht="17.25" customHeight="1">
      <c r="B147" s="294"/>
      <c r="C147" s="299" t="s">
        <v>1382</v>
      </c>
      <c r="D147" s="299"/>
      <c r="E147" s="299"/>
      <c r="F147" s="300" t="s">
        <v>1383</v>
      </c>
      <c r="G147" s="301"/>
      <c r="H147" s="299"/>
      <c r="I147" s="299"/>
      <c r="J147" s="299" t="s">
        <v>1384</v>
      </c>
      <c r="K147" s="296"/>
    </row>
    <row r="148" ht="5.25" customHeight="1">
      <c r="B148" s="305"/>
      <c r="C148" s="302"/>
      <c r="D148" s="302"/>
      <c r="E148" s="302"/>
      <c r="F148" s="302"/>
      <c r="G148" s="303"/>
      <c r="H148" s="302"/>
      <c r="I148" s="302"/>
      <c r="J148" s="302"/>
      <c r="K148" s="326"/>
    </row>
    <row r="149" ht="15" customHeight="1">
      <c r="B149" s="305"/>
      <c r="C149" s="330" t="s">
        <v>1388</v>
      </c>
      <c r="D149" s="283"/>
      <c r="E149" s="283"/>
      <c r="F149" s="331" t="s">
        <v>1385</v>
      </c>
      <c r="G149" s="283"/>
      <c r="H149" s="330" t="s">
        <v>1424</v>
      </c>
      <c r="I149" s="330" t="s">
        <v>1387</v>
      </c>
      <c r="J149" s="330">
        <v>120</v>
      </c>
      <c r="K149" s="326"/>
    </row>
    <row r="150" ht="15" customHeight="1">
      <c r="B150" s="305"/>
      <c r="C150" s="330" t="s">
        <v>1433</v>
      </c>
      <c r="D150" s="283"/>
      <c r="E150" s="283"/>
      <c r="F150" s="331" t="s">
        <v>1385</v>
      </c>
      <c r="G150" s="283"/>
      <c r="H150" s="330" t="s">
        <v>1444</v>
      </c>
      <c r="I150" s="330" t="s">
        <v>1387</v>
      </c>
      <c r="J150" s="330" t="s">
        <v>1435</v>
      </c>
      <c r="K150" s="326"/>
    </row>
    <row r="151" ht="15" customHeight="1">
      <c r="B151" s="305"/>
      <c r="C151" s="330" t="s">
        <v>1334</v>
      </c>
      <c r="D151" s="283"/>
      <c r="E151" s="283"/>
      <c r="F151" s="331" t="s">
        <v>1385</v>
      </c>
      <c r="G151" s="283"/>
      <c r="H151" s="330" t="s">
        <v>1445</v>
      </c>
      <c r="I151" s="330" t="s">
        <v>1387</v>
      </c>
      <c r="J151" s="330" t="s">
        <v>1435</v>
      </c>
      <c r="K151" s="326"/>
    </row>
    <row r="152" ht="15" customHeight="1">
      <c r="B152" s="305"/>
      <c r="C152" s="330" t="s">
        <v>1390</v>
      </c>
      <c r="D152" s="283"/>
      <c r="E152" s="283"/>
      <c r="F152" s="331" t="s">
        <v>1391</v>
      </c>
      <c r="G152" s="283"/>
      <c r="H152" s="330" t="s">
        <v>1424</v>
      </c>
      <c r="I152" s="330" t="s">
        <v>1387</v>
      </c>
      <c r="J152" s="330">
        <v>50</v>
      </c>
      <c r="K152" s="326"/>
    </row>
    <row r="153" ht="15" customHeight="1">
      <c r="B153" s="305"/>
      <c r="C153" s="330" t="s">
        <v>1393</v>
      </c>
      <c r="D153" s="283"/>
      <c r="E153" s="283"/>
      <c r="F153" s="331" t="s">
        <v>1385</v>
      </c>
      <c r="G153" s="283"/>
      <c r="H153" s="330" t="s">
        <v>1424</v>
      </c>
      <c r="I153" s="330" t="s">
        <v>1395</v>
      </c>
      <c r="J153" s="330"/>
      <c r="K153" s="326"/>
    </row>
    <row r="154" ht="15" customHeight="1">
      <c r="B154" s="305"/>
      <c r="C154" s="330" t="s">
        <v>1404</v>
      </c>
      <c r="D154" s="283"/>
      <c r="E154" s="283"/>
      <c r="F154" s="331" t="s">
        <v>1391</v>
      </c>
      <c r="G154" s="283"/>
      <c r="H154" s="330" t="s">
        <v>1424</v>
      </c>
      <c r="I154" s="330" t="s">
        <v>1387</v>
      </c>
      <c r="J154" s="330">
        <v>50</v>
      </c>
      <c r="K154" s="326"/>
    </row>
    <row r="155" ht="15" customHeight="1">
      <c r="B155" s="305"/>
      <c r="C155" s="330" t="s">
        <v>1412</v>
      </c>
      <c r="D155" s="283"/>
      <c r="E155" s="283"/>
      <c r="F155" s="331" t="s">
        <v>1391</v>
      </c>
      <c r="G155" s="283"/>
      <c r="H155" s="330" t="s">
        <v>1424</v>
      </c>
      <c r="I155" s="330" t="s">
        <v>1387</v>
      </c>
      <c r="J155" s="330">
        <v>50</v>
      </c>
      <c r="K155" s="326"/>
    </row>
    <row r="156" ht="15" customHeight="1">
      <c r="B156" s="305"/>
      <c r="C156" s="330" t="s">
        <v>1410</v>
      </c>
      <c r="D156" s="283"/>
      <c r="E156" s="283"/>
      <c r="F156" s="331" t="s">
        <v>1391</v>
      </c>
      <c r="G156" s="283"/>
      <c r="H156" s="330" t="s">
        <v>1424</v>
      </c>
      <c r="I156" s="330" t="s">
        <v>1387</v>
      </c>
      <c r="J156" s="330">
        <v>50</v>
      </c>
      <c r="K156" s="326"/>
    </row>
    <row r="157" ht="15" customHeight="1">
      <c r="B157" s="305"/>
      <c r="C157" s="330" t="s">
        <v>122</v>
      </c>
      <c r="D157" s="283"/>
      <c r="E157" s="283"/>
      <c r="F157" s="331" t="s">
        <v>1385</v>
      </c>
      <c r="G157" s="283"/>
      <c r="H157" s="330" t="s">
        <v>1446</v>
      </c>
      <c r="I157" s="330" t="s">
        <v>1387</v>
      </c>
      <c r="J157" s="330" t="s">
        <v>1447</v>
      </c>
      <c r="K157" s="326"/>
    </row>
    <row r="158" ht="15" customHeight="1">
      <c r="B158" s="305"/>
      <c r="C158" s="330" t="s">
        <v>1448</v>
      </c>
      <c r="D158" s="283"/>
      <c r="E158" s="283"/>
      <c r="F158" s="331" t="s">
        <v>1385</v>
      </c>
      <c r="G158" s="283"/>
      <c r="H158" s="330" t="s">
        <v>1449</v>
      </c>
      <c r="I158" s="330" t="s">
        <v>1419</v>
      </c>
      <c r="J158" s="330"/>
      <c r="K158" s="326"/>
    </row>
    <row r="159" ht="15" customHeight="1">
      <c r="B159" s="332"/>
      <c r="C159" s="314"/>
      <c r="D159" s="314"/>
      <c r="E159" s="314"/>
      <c r="F159" s="314"/>
      <c r="G159" s="314"/>
      <c r="H159" s="314"/>
      <c r="I159" s="314"/>
      <c r="J159" s="314"/>
      <c r="K159" s="333"/>
    </row>
    <row r="160" ht="18.75" customHeight="1">
      <c r="B160" s="279"/>
      <c r="C160" s="283"/>
      <c r="D160" s="283"/>
      <c r="E160" s="283"/>
      <c r="F160" s="304"/>
      <c r="G160" s="283"/>
      <c r="H160" s="283"/>
      <c r="I160" s="283"/>
      <c r="J160" s="283"/>
      <c r="K160" s="279"/>
    </row>
    <row r="161" ht="18.75" customHeight="1">
      <c r="B161" s="290"/>
      <c r="C161" s="290"/>
      <c r="D161" s="290"/>
      <c r="E161" s="290"/>
      <c r="F161" s="290"/>
      <c r="G161" s="290"/>
      <c r="H161" s="290"/>
      <c r="I161" s="290"/>
      <c r="J161" s="290"/>
      <c r="K161" s="290"/>
    </row>
    <row r="162" ht="7.5" customHeight="1">
      <c r="B162" s="269"/>
      <c r="C162" s="270"/>
      <c r="D162" s="270"/>
      <c r="E162" s="270"/>
      <c r="F162" s="270"/>
      <c r="G162" s="270"/>
      <c r="H162" s="270"/>
      <c r="I162" s="270"/>
      <c r="J162" s="270"/>
      <c r="K162" s="271"/>
    </row>
    <row r="163" ht="45" customHeight="1">
      <c r="B163" s="272"/>
      <c r="C163" s="273" t="s">
        <v>1450</v>
      </c>
      <c r="D163" s="273"/>
      <c r="E163" s="273"/>
      <c r="F163" s="273"/>
      <c r="G163" s="273"/>
      <c r="H163" s="273"/>
      <c r="I163" s="273"/>
      <c r="J163" s="273"/>
      <c r="K163" s="274"/>
    </row>
    <row r="164" ht="17.25" customHeight="1">
      <c r="B164" s="272"/>
      <c r="C164" s="297" t="s">
        <v>1379</v>
      </c>
      <c r="D164" s="297"/>
      <c r="E164" s="297"/>
      <c r="F164" s="297" t="s">
        <v>1380</v>
      </c>
      <c r="G164" s="334"/>
      <c r="H164" s="335" t="s">
        <v>134</v>
      </c>
      <c r="I164" s="335" t="s">
        <v>57</v>
      </c>
      <c r="J164" s="297" t="s">
        <v>1381</v>
      </c>
      <c r="K164" s="274"/>
    </row>
    <row r="165" ht="17.25" customHeight="1">
      <c r="B165" s="275"/>
      <c r="C165" s="299" t="s">
        <v>1382</v>
      </c>
      <c r="D165" s="299"/>
      <c r="E165" s="299"/>
      <c r="F165" s="300" t="s">
        <v>1383</v>
      </c>
      <c r="G165" s="336"/>
      <c r="H165" s="337"/>
      <c r="I165" s="337"/>
      <c r="J165" s="299" t="s">
        <v>1384</v>
      </c>
      <c r="K165" s="277"/>
    </row>
    <row r="166" ht="5.25" customHeight="1">
      <c r="B166" s="305"/>
      <c r="C166" s="302"/>
      <c r="D166" s="302"/>
      <c r="E166" s="302"/>
      <c r="F166" s="302"/>
      <c r="G166" s="303"/>
      <c r="H166" s="302"/>
      <c r="I166" s="302"/>
      <c r="J166" s="302"/>
      <c r="K166" s="326"/>
    </row>
    <row r="167" ht="15" customHeight="1">
      <c r="B167" s="305"/>
      <c r="C167" s="283" t="s">
        <v>1388</v>
      </c>
      <c r="D167" s="283"/>
      <c r="E167" s="283"/>
      <c r="F167" s="304" t="s">
        <v>1385</v>
      </c>
      <c r="G167" s="283"/>
      <c r="H167" s="283" t="s">
        <v>1424</v>
      </c>
      <c r="I167" s="283" t="s">
        <v>1387</v>
      </c>
      <c r="J167" s="283">
        <v>120</v>
      </c>
      <c r="K167" s="326"/>
    </row>
    <row r="168" ht="15" customHeight="1">
      <c r="B168" s="305"/>
      <c r="C168" s="283" t="s">
        <v>1433</v>
      </c>
      <c r="D168" s="283"/>
      <c r="E168" s="283"/>
      <c r="F168" s="304" t="s">
        <v>1385</v>
      </c>
      <c r="G168" s="283"/>
      <c r="H168" s="283" t="s">
        <v>1434</v>
      </c>
      <c r="I168" s="283" t="s">
        <v>1387</v>
      </c>
      <c r="J168" s="283" t="s">
        <v>1435</v>
      </c>
      <c r="K168" s="326"/>
    </row>
    <row r="169" ht="15" customHeight="1">
      <c r="B169" s="305"/>
      <c r="C169" s="283" t="s">
        <v>1334</v>
      </c>
      <c r="D169" s="283"/>
      <c r="E169" s="283"/>
      <c r="F169" s="304" t="s">
        <v>1385</v>
      </c>
      <c r="G169" s="283"/>
      <c r="H169" s="283" t="s">
        <v>1451</v>
      </c>
      <c r="I169" s="283" t="s">
        <v>1387</v>
      </c>
      <c r="J169" s="283" t="s">
        <v>1435</v>
      </c>
      <c r="K169" s="326"/>
    </row>
    <row r="170" ht="15" customHeight="1">
      <c r="B170" s="305"/>
      <c r="C170" s="283" t="s">
        <v>1390</v>
      </c>
      <c r="D170" s="283"/>
      <c r="E170" s="283"/>
      <c r="F170" s="304" t="s">
        <v>1391</v>
      </c>
      <c r="G170" s="283"/>
      <c r="H170" s="283" t="s">
        <v>1451</v>
      </c>
      <c r="I170" s="283" t="s">
        <v>1387</v>
      </c>
      <c r="J170" s="283">
        <v>50</v>
      </c>
      <c r="K170" s="326"/>
    </row>
    <row r="171" ht="15" customHeight="1">
      <c r="B171" s="305"/>
      <c r="C171" s="283" t="s">
        <v>1393</v>
      </c>
      <c r="D171" s="283"/>
      <c r="E171" s="283"/>
      <c r="F171" s="304" t="s">
        <v>1385</v>
      </c>
      <c r="G171" s="283"/>
      <c r="H171" s="283" t="s">
        <v>1451</v>
      </c>
      <c r="I171" s="283" t="s">
        <v>1395</v>
      </c>
      <c r="J171" s="283"/>
      <c r="K171" s="326"/>
    </row>
    <row r="172" ht="15" customHeight="1">
      <c r="B172" s="305"/>
      <c r="C172" s="283" t="s">
        <v>1404</v>
      </c>
      <c r="D172" s="283"/>
      <c r="E172" s="283"/>
      <c r="F172" s="304" t="s">
        <v>1391</v>
      </c>
      <c r="G172" s="283"/>
      <c r="H172" s="283" t="s">
        <v>1451</v>
      </c>
      <c r="I172" s="283" t="s">
        <v>1387</v>
      </c>
      <c r="J172" s="283">
        <v>50</v>
      </c>
      <c r="K172" s="326"/>
    </row>
    <row r="173" ht="15" customHeight="1">
      <c r="B173" s="305"/>
      <c r="C173" s="283" t="s">
        <v>1412</v>
      </c>
      <c r="D173" s="283"/>
      <c r="E173" s="283"/>
      <c r="F173" s="304" t="s">
        <v>1391</v>
      </c>
      <c r="G173" s="283"/>
      <c r="H173" s="283" t="s">
        <v>1451</v>
      </c>
      <c r="I173" s="283" t="s">
        <v>1387</v>
      </c>
      <c r="J173" s="283">
        <v>50</v>
      </c>
      <c r="K173" s="326"/>
    </row>
    <row r="174" ht="15" customHeight="1">
      <c r="B174" s="305"/>
      <c r="C174" s="283" t="s">
        <v>1410</v>
      </c>
      <c r="D174" s="283"/>
      <c r="E174" s="283"/>
      <c r="F174" s="304" t="s">
        <v>1391</v>
      </c>
      <c r="G174" s="283"/>
      <c r="H174" s="283" t="s">
        <v>1451</v>
      </c>
      <c r="I174" s="283" t="s">
        <v>1387</v>
      </c>
      <c r="J174" s="283">
        <v>50</v>
      </c>
      <c r="K174" s="326"/>
    </row>
    <row r="175" ht="15" customHeight="1">
      <c r="B175" s="305"/>
      <c r="C175" s="283" t="s">
        <v>133</v>
      </c>
      <c r="D175" s="283"/>
      <c r="E175" s="283"/>
      <c r="F175" s="304" t="s">
        <v>1385</v>
      </c>
      <c r="G175" s="283"/>
      <c r="H175" s="283" t="s">
        <v>1452</v>
      </c>
      <c r="I175" s="283" t="s">
        <v>1453</v>
      </c>
      <c r="J175" s="283"/>
      <c r="K175" s="326"/>
    </row>
    <row r="176" ht="15" customHeight="1">
      <c r="B176" s="305"/>
      <c r="C176" s="283" t="s">
        <v>57</v>
      </c>
      <c r="D176" s="283"/>
      <c r="E176" s="283"/>
      <c r="F176" s="304" t="s">
        <v>1385</v>
      </c>
      <c r="G176" s="283"/>
      <c r="H176" s="283" t="s">
        <v>1454</v>
      </c>
      <c r="I176" s="283" t="s">
        <v>1455</v>
      </c>
      <c r="J176" s="283">
        <v>1</v>
      </c>
      <c r="K176" s="326"/>
    </row>
    <row r="177" ht="15" customHeight="1">
      <c r="B177" s="305"/>
      <c r="C177" s="283" t="s">
        <v>53</v>
      </c>
      <c r="D177" s="283"/>
      <c r="E177" s="283"/>
      <c r="F177" s="304" t="s">
        <v>1385</v>
      </c>
      <c r="G177" s="283"/>
      <c r="H177" s="283" t="s">
        <v>1456</v>
      </c>
      <c r="I177" s="283" t="s">
        <v>1387</v>
      </c>
      <c r="J177" s="283">
        <v>20</v>
      </c>
      <c r="K177" s="326"/>
    </row>
    <row r="178" ht="15" customHeight="1">
      <c r="B178" s="305"/>
      <c r="C178" s="283" t="s">
        <v>134</v>
      </c>
      <c r="D178" s="283"/>
      <c r="E178" s="283"/>
      <c r="F178" s="304" t="s">
        <v>1385</v>
      </c>
      <c r="G178" s="283"/>
      <c r="H178" s="283" t="s">
        <v>1457</v>
      </c>
      <c r="I178" s="283" t="s">
        <v>1387</v>
      </c>
      <c r="J178" s="283">
        <v>255</v>
      </c>
      <c r="K178" s="326"/>
    </row>
    <row r="179" ht="15" customHeight="1">
      <c r="B179" s="305"/>
      <c r="C179" s="283" t="s">
        <v>135</v>
      </c>
      <c r="D179" s="283"/>
      <c r="E179" s="283"/>
      <c r="F179" s="304" t="s">
        <v>1385</v>
      </c>
      <c r="G179" s="283"/>
      <c r="H179" s="283" t="s">
        <v>1350</v>
      </c>
      <c r="I179" s="283" t="s">
        <v>1387</v>
      </c>
      <c r="J179" s="283">
        <v>10</v>
      </c>
      <c r="K179" s="326"/>
    </row>
    <row r="180" ht="15" customHeight="1">
      <c r="B180" s="305"/>
      <c r="C180" s="283" t="s">
        <v>136</v>
      </c>
      <c r="D180" s="283"/>
      <c r="E180" s="283"/>
      <c r="F180" s="304" t="s">
        <v>1385</v>
      </c>
      <c r="G180" s="283"/>
      <c r="H180" s="283" t="s">
        <v>1458</v>
      </c>
      <c r="I180" s="283" t="s">
        <v>1419</v>
      </c>
      <c r="J180" s="283"/>
      <c r="K180" s="326"/>
    </row>
    <row r="181" ht="15" customHeight="1">
      <c r="B181" s="305"/>
      <c r="C181" s="283" t="s">
        <v>1459</v>
      </c>
      <c r="D181" s="283"/>
      <c r="E181" s="283"/>
      <c r="F181" s="304" t="s">
        <v>1385</v>
      </c>
      <c r="G181" s="283"/>
      <c r="H181" s="283" t="s">
        <v>1460</v>
      </c>
      <c r="I181" s="283" t="s">
        <v>1419</v>
      </c>
      <c r="J181" s="283"/>
      <c r="K181" s="326"/>
    </row>
    <row r="182" ht="15" customHeight="1">
      <c r="B182" s="305"/>
      <c r="C182" s="283" t="s">
        <v>1448</v>
      </c>
      <c r="D182" s="283"/>
      <c r="E182" s="283"/>
      <c r="F182" s="304" t="s">
        <v>1385</v>
      </c>
      <c r="G182" s="283"/>
      <c r="H182" s="283" t="s">
        <v>1461</v>
      </c>
      <c r="I182" s="283" t="s">
        <v>1419</v>
      </c>
      <c r="J182" s="283"/>
      <c r="K182" s="326"/>
    </row>
    <row r="183" ht="15" customHeight="1">
      <c r="B183" s="305"/>
      <c r="C183" s="283" t="s">
        <v>138</v>
      </c>
      <c r="D183" s="283"/>
      <c r="E183" s="283"/>
      <c r="F183" s="304" t="s">
        <v>1391</v>
      </c>
      <c r="G183" s="283"/>
      <c r="H183" s="283" t="s">
        <v>1462</v>
      </c>
      <c r="I183" s="283" t="s">
        <v>1387</v>
      </c>
      <c r="J183" s="283">
        <v>50</v>
      </c>
      <c r="K183" s="326"/>
    </row>
    <row r="184" ht="15" customHeight="1">
      <c r="B184" s="305"/>
      <c r="C184" s="283" t="s">
        <v>1463</v>
      </c>
      <c r="D184" s="283"/>
      <c r="E184" s="283"/>
      <c r="F184" s="304" t="s">
        <v>1391</v>
      </c>
      <c r="G184" s="283"/>
      <c r="H184" s="283" t="s">
        <v>1464</v>
      </c>
      <c r="I184" s="283" t="s">
        <v>1465</v>
      </c>
      <c r="J184" s="283"/>
      <c r="K184" s="326"/>
    </row>
    <row r="185" ht="15" customHeight="1">
      <c r="B185" s="305"/>
      <c r="C185" s="283" t="s">
        <v>1466</v>
      </c>
      <c r="D185" s="283"/>
      <c r="E185" s="283"/>
      <c r="F185" s="304" t="s">
        <v>1391</v>
      </c>
      <c r="G185" s="283"/>
      <c r="H185" s="283" t="s">
        <v>1467</v>
      </c>
      <c r="I185" s="283" t="s">
        <v>1465</v>
      </c>
      <c r="J185" s="283"/>
      <c r="K185" s="326"/>
    </row>
    <row r="186" ht="15" customHeight="1">
      <c r="B186" s="305"/>
      <c r="C186" s="283" t="s">
        <v>1468</v>
      </c>
      <c r="D186" s="283"/>
      <c r="E186" s="283"/>
      <c r="F186" s="304" t="s">
        <v>1391</v>
      </c>
      <c r="G186" s="283"/>
      <c r="H186" s="283" t="s">
        <v>1469</v>
      </c>
      <c r="I186" s="283" t="s">
        <v>1465</v>
      </c>
      <c r="J186" s="283"/>
      <c r="K186" s="326"/>
    </row>
    <row r="187" ht="15" customHeight="1">
      <c r="B187" s="305"/>
      <c r="C187" s="338" t="s">
        <v>1470</v>
      </c>
      <c r="D187" s="283"/>
      <c r="E187" s="283"/>
      <c r="F187" s="304" t="s">
        <v>1391</v>
      </c>
      <c r="G187" s="283"/>
      <c r="H187" s="283" t="s">
        <v>1471</v>
      </c>
      <c r="I187" s="283" t="s">
        <v>1472</v>
      </c>
      <c r="J187" s="339" t="s">
        <v>1473</v>
      </c>
      <c r="K187" s="326"/>
    </row>
    <row r="188" ht="15" customHeight="1">
      <c r="B188" s="305"/>
      <c r="C188" s="289" t="s">
        <v>42</v>
      </c>
      <c r="D188" s="283"/>
      <c r="E188" s="283"/>
      <c r="F188" s="304" t="s">
        <v>1385</v>
      </c>
      <c r="G188" s="283"/>
      <c r="H188" s="279" t="s">
        <v>1474</v>
      </c>
      <c r="I188" s="283" t="s">
        <v>1475</v>
      </c>
      <c r="J188" s="283"/>
      <c r="K188" s="326"/>
    </row>
    <row r="189" ht="15" customHeight="1">
      <c r="B189" s="305"/>
      <c r="C189" s="289" t="s">
        <v>1476</v>
      </c>
      <c r="D189" s="283"/>
      <c r="E189" s="283"/>
      <c r="F189" s="304" t="s">
        <v>1385</v>
      </c>
      <c r="G189" s="283"/>
      <c r="H189" s="283" t="s">
        <v>1477</v>
      </c>
      <c r="I189" s="283" t="s">
        <v>1419</v>
      </c>
      <c r="J189" s="283"/>
      <c r="K189" s="326"/>
    </row>
    <row r="190" ht="15" customHeight="1">
      <c r="B190" s="305"/>
      <c r="C190" s="289" t="s">
        <v>1478</v>
      </c>
      <c r="D190" s="283"/>
      <c r="E190" s="283"/>
      <c r="F190" s="304" t="s">
        <v>1385</v>
      </c>
      <c r="G190" s="283"/>
      <c r="H190" s="283" t="s">
        <v>1479</v>
      </c>
      <c r="I190" s="283" t="s">
        <v>1419</v>
      </c>
      <c r="J190" s="283"/>
      <c r="K190" s="326"/>
    </row>
    <row r="191" ht="15" customHeight="1">
      <c r="B191" s="305"/>
      <c r="C191" s="289" t="s">
        <v>1480</v>
      </c>
      <c r="D191" s="283"/>
      <c r="E191" s="283"/>
      <c r="F191" s="304" t="s">
        <v>1391</v>
      </c>
      <c r="G191" s="283"/>
      <c r="H191" s="283" t="s">
        <v>1481</v>
      </c>
      <c r="I191" s="283" t="s">
        <v>1419</v>
      </c>
      <c r="J191" s="283"/>
      <c r="K191" s="326"/>
    </row>
    <row r="192" ht="15" customHeight="1">
      <c r="B192" s="332"/>
      <c r="C192" s="340"/>
      <c r="D192" s="314"/>
      <c r="E192" s="314"/>
      <c r="F192" s="314"/>
      <c r="G192" s="314"/>
      <c r="H192" s="314"/>
      <c r="I192" s="314"/>
      <c r="J192" s="314"/>
      <c r="K192" s="333"/>
    </row>
    <row r="193" ht="18.75" customHeight="1">
      <c r="B193" s="279"/>
      <c r="C193" s="283"/>
      <c r="D193" s="283"/>
      <c r="E193" s="283"/>
      <c r="F193" s="304"/>
      <c r="G193" s="283"/>
      <c r="H193" s="283"/>
      <c r="I193" s="283"/>
      <c r="J193" s="283"/>
      <c r="K193" s="279"/>
    </row>
    <row r="194" ht="18.75" customHeight="1">
      <c r="B194" s="279"/>
      <c r="C194" s="283"/>
      <c r="D194" s="283"/>
      <c r="E194" s="283"/>
      <c r="F194" s="304"/>
      <c r="G194" s="283"/>
      <c r="H194" s="283"/>
      <c r="I194" s="283"/>
      <c r="J194" s="283"/>
      <c r="K194" s="279"/>
    </row>
    <row r="195" ht="18.75" customHeight="1">
      <c r="B195" s="290"/>
      <c r="C195" s="290"/>
      <c r="D195" s="290"/>
      <c r="E195" s="290"/>
      <c r="F195" s="290"/>
      <c r="G195" s="290"/>
      <c r="H195" s="290"/>
      <c r="I195" s="290"/>
      <c r="J195" s="290"/>
      <c r="K195" s="290"/>
    </row>
    <row r="196" ht="13.5">
      <c r="B196" s="269"/>
      <c r="C196" s="270"/>
      <c r="D196" s="270"/>
      <c r="E196" s="270"/>
      <c r="F196" s="270"/>
      <c r="G196" s="270"/>
      <c r="H196" s="270"/>
      <c r="I196" s="270"/>
      <c r="J196" s="270"/>
      <c r="K196" s="271"/>
    </row>
    <row r="197" ht="21">
      <c r="B197" s="272"/>
      <c r="C197" s="273" t="s">
        <v>1482</v>
      </c>
      <c r="D197" s="273"/>
      <c r="E197" s="273"/>
      <c r="F197" s="273"/>
      <c r="G197" s="273"/>
      <c r="H197" s="273"/>
      <c r="I197" s="273"/>
      <c r="J197" s="273"/>
      <c r="K197" s="274"/>
    </row>
    <row r="198" ht="25.5" customHeight="1">
      <c r="B198" s="272"/>
      <c r="C198" s="341" t="s">
        <v>1483</v>
      </c>
      <c r="D198" s="341"/>
      <c r="E198" s="341"/>
      <c r="F198" s="341" t="s">
        <v>1484</v>
      </c>
      <c r="G198" s="342"/>
      <c r="H198" s="341" t="s">
        <v>1485</v>
      </c>
      <c r="I198" s="341"/>
      <c r="J198" s="341"/>
      <c r="K198" s="274"/>
    </row>
    <row r="199" ht="5.25" customHeight="1">
      <c r="B199" s="305"/>
      <c r="C199" s="302"/>
      <c r="D199" s="302"/>
      <c r="E199" s="302"/>
      <c r="F199" s="302"/>
      <c r="G199" s="283"/>
      <c r="H199" s="302"/>
      <c r="I199" s="302"/>
      <c r="J199" s="302"/>
      <c r="K199" s="326"/>
    </row>
    <row r="200" ht="15" customHeight="1">
      <c r="B200" s="305"/>
      <c r="C200" s="283" t="s">
        <v>1475</v>
      </c>
      <c r="D200" s="283"/>
      <c r="E200" s="283"/>
      <c r="F200" s="304" t="s">
        <v>43</v>
      </c>
      <c r="G200" s="283"/>
      <c r="H200" s="283" t="s">
        <v>1486</v>
      </c>
      <c r="I200" s="283"/>
      <c r="J200" s="283"/>
      <c r="K200" s="326"/>
    </row>
    <row r="201" ht="15" customHeight="1">
      <c r="B201" s="305"/>
      <c r="C201" s="311"/>
      <c r="D201" s="283"/>
      <c r="E201" s="283"/>
      <c r="F201" s="304" t="s">
        <v>44</v>
      </c>
      <c r="G201" s="283"/>
      <c r="H201" s="283" t="s">
        <v>1487</v>
      </c>
      <c r="I201" s="283"/>
      <c r="J201" s="283"/>
      <c r="K201" s="326"/>
    </row>
    <row r="202" ht="15" customHeight="1">
      <c r="B202" s="305"/>
      <c r="C202" s="311"/>
      <c r="D202" s="283"/>
      <c r="E202" s="283"/>
      <c r="F202" s="304" t="s">
        <v>47</v>
      </c>
      <c r="G202" s="283"/>
      <c r="H202" s="283" t="s">
        <v>1488</v>
      </c>
      <c r="I202" s="283"/>
      <c r="J202" s="283"/>
      <c r="K202" s="326"/>
    </row>
    <row r="203" ht="15" customHeight="1">
      <c r="B203" s="305"/>
      <c r="C203" s="283"/>
      <c r="D203" s="283"/>
      <c r="E203" s="283"/>
      <c r="F203" s="304" t="s">
        <v>45</v>
      </c>
      <c r="G203" s="283"/>
      <c r="H203" s="283" t="s">
        <v>1489</v>
      </c>
      <c r="I203" s="283"/>
      <c r="J203" s="283"/>
      <c r="K203" s="326"/>
    </row>
    <row r="204" ht="15" customHeight="1">
      <c r="B204" s="305"/>
      <c r="C204" s="283"/>
      <c r="D204" s="283"/>
      <c r="E204" s="283"/>
      <c r="F204" s="304" t="s">
        <v>46</v>
      </c>
      <c r="G204" s="283"/>
      <c r="H204" s="283" t="s">
        <v>1490</v>
      </c>
      <c r="I204" s="283"/>
      <c r="J204" s="283"/>
      <c r="K204" s="326"/>
    </row>
    <row r="205" ht="15" customHeight="1">
      <c r="B205" s="305"/>
      <c r="C205" s="283"/>
      <c r="D205" s="283"/>
      <c r="E205" s="283"/>
      <c r="F205" s="304"/>
      <c r="G205" s="283"/>
      <c r="H205" s="283"/>
      <c r="I205" s="283"/>
      <c r="J205" s="283"/>
      <c r="K205" s="326"/>
    </row>
    <row r="206" ht="15" customHeight="1">
      <c r="B206" s="305"/>
      <c r="C206" s="283" t="s">
        <v>1431</v>
      </c>
      <c r="D206" s="283"/>
      <c r="E206" s="283"/>
      <c r="F206" s="304" t="s">
        <v>106</v>
      </c>
      <c r="G206" s="283"/>
      <c r="H206" s="283" t="s">
        <v>1491</v>
      </c>
      <c r="I206" s="283"/>
      <c r="J206" s="283"/>
      <c r="K206" s="326"/>
    </row>
    <row r="207" ht="15" customHeight="1">
      <c r="B207" s="305"/>
      <c r="C207" s="311"/>
      <c r="D207" s="283"/>
      <c r="E207" s="283"/>
      <c r="F207" s="304" t="s">
        <v>1332</v>
      </c>
      <c r="G207" s="283"/>
      <c r="H207" s="283" t="s">
        <v>1333</v>
      </c>
      <c r="I207" s="283"/>
      <c r="J207" s="283"/>
      <c r="K207" s="326"/>
    </row>
    <row r="208" ht="15" customHeight="1">
      <c r="B208" s="305"/>
      <c r="C208" s="283"/>
      <c r="D208" s="283"/>
      <c r="E208" s="283"/>
      <c r="F208" s="304" t="s">
        <v>79</v>
      </c>
      <c r="G208" s="283"/>
      <c r="H208" s="283" t="s">
        <v>1492</v>
      </c>
      <c r="I208" s="283"/>
      <c r="J208" s="283"/>
      <c r="K208" s="326"/>
    </row>
    <row r="209" ht="15" customHeight="1">
      <c r="B209" s="343"/>
      <c r="C209" s="311"/>
      <c r="D209" s="311"/>
      <c r="E209" s="311"/>
      <c r="F209" s="304" t="s">
        <v>109</v>
      </c>
      <c r="G209" s="289"/>
      <c r="H209" s="330" t="s">
        <v>110</v>
      </c>
      <c r="I209" s="330"/>
      <c r="J209" s="330"/>
      <c r="K209" s="344"/>
    </row>
    <row r="210" ht="15" customHeight="1">
      <c r="B210" s="343"/>
      <c r="C210" s="311"/>
      <c r="D210" s="311"/>
      <c r="E210" s="311"/>
      <c r="F210" s="304" t="s">
        <v>1292</v>
      </c>
      <c r="G210" s="289"/>
      <c r="H210" s="330" t="s">
        <v>1493</v>
      </c>
      <c r="I210" s="330"/>
      <c r="J210" s="330"/>
      <c r="K210" s="344"/>
    </row>
    <row r="211" ht="15" customHeight="1">
      <c r="B211" s="343"/>
      <c r="C211" s="311"/>
      <c r="D211" s="311"/>
      <c r="E211" s="311"/>
      <c r="F211" s="345"/>
      <c r="G211" s="289"/>
      <c r="H211" s="346"/>
      <c r="I211" s="346"/>
      <c r="J211" s="346"/>
      <c r="K211" s="344"/>
    </row>
    <row r="212" ht="15" customHeight="1">
      <c r="B212" s="343"/>
      <c r="C212" s="283" t="s">
        <v>1455</v>
      </c>
      <c r="D212" s="311"/>
      <c r="E212" s="311"/>
      <c r="F212" s="304">
        <v>1</v>
      </c>
      <c r="G212" s="289"/>
      <c r="H212" s="330" t="s">
        <v>1494</v>
      </c>
      <c r="I212" s="330"/>
      <c r="J212" s="330"/>
      <c r="K212" s="344"/>
    </row>
    <row r="213" ht="15" customHeight="1">
      <c r="B213" s="343"/>
      <c r="C213" s="311"/>
      <c r="D213" s="311"/>
      <c r="E213" s="311"/>
      <c r="F213" s="304">
        <v>2</v>
      </c>
      <c r="G213" s="289"/>
      <c r="H213" s="330" t="s">
        <v>1495</v>
      </c>
      <c r="I213" s="330"/>
      <c r="J213" s="330"/>
      <c r="K213" s="344"/>
    </row>
    <row r="214" ht="15" customHeight="1">
      <c r="B214" s="343"/>
      <c r="C214" s="311"/>
      <c r="D214" s="311"/>
      <c r="E214" s="311"/>
      <c r="F214" s="304">
        <v>3</v>
      </c>
      <c r="G214" s="289"/>
      <c r="H214" s="330" t="s">
        <v>1496</v>
      </c>
      <c r="I214" s="330"/>
      <c r="J214" s="330"/>
      <c r="K214" s="344"/>
    </row>
    <row r="215" ht="15" customHeight="1">
      <c r="B215" s="343"/>
      <c r="C215" s="311"/>
      <c r="D215" s="311"/>
      <c r="E215" s="311"/>
      <c r="F215" s="304">
        <v>4</v>
      </c>
      <c r="G215" s="289"/>
      <c r="H215" s="330" t="s">
        <v>1497</v>
      </c>
      <c r="I215" s="330"/>
      <c r="J215" s="330"/>
      <c r="K215" s="344"/>
    </row>
    <row r="216" ht="12.75" customHeight="1">
      <c r="B216" s="347"/>
      <c r="C216" s="348"/>
      <c r="D216" s="348"/>
      <c r="E216" s="348"/>
      <c r="F216" s="348"/>
      <c r="G216" s="348"/>
      <c r="H216" s="348"/>
      <c r="I216" s="348"/>
      <c r="J216" s="348"/>
      <c r="K216" s="349"/>
    </row>
  </sheetData>
  <sheetProtection autoFilter="0" deleteColumns="0" deleteRows="0" formatCells="0" formatColumns="0" formatRows="0" insertColumns="0" insertHyperlinks="0" insertRows="0" pivotTables="0" sort="0"/>
  <mergeCells count="77">
    <mergeCell ref="H215:J215"/>
    <mergeCell ref="H208:J208"/>
    <mergeCell ref="H203:J203"/>
    <mergeCell ref="H201:J201"/>
    <mergeCell ref="H212:J212"/>
    <mergeCell ref="H214:J214"/>
    <mergeCell ref="H213:J213"/>
    <mergeCell ref="H210:J210"/>
    <mergeCell ref="H209:J209"/>
    <mergeCell ref="H207:J207"/>
    <mergeCell ref="H198:J198"/>
    <mergeCell ref="C197:J197"/>
    <mergeCell ref="H206:J206"/>
    <mergeCell ref="H204:J204"/>
    <mergeCell ref="H202:J202"/>
    <mergeCell ref="H200:J200"/>
    <mergeCell ref="C163:J163"/>
    <mergeCell ref="C120:J120"/>
    <mergeCell ref="C145:J145"/>
    <mergeCell ref="C100:J100"/>
    <mergeCell ref="C73:J73"/>
    <mergeCell ref="D68:J68"/>
    <mergeCell ref="D66:J66"/>
    <mergeCell ref="D65:J65"/>
    <mergeCell ref="D67:J67"/>
    <mergeCell ref="D64:J64"/>
    <mergeCell ref="D59:J59"/>
    <mergeCell ref="D60:J60"/>
    <mergeCell ref="D63:J63"/>
    <mergeCell ref="D61:J61"/>
    <mergeCell ref="D58:J58"/>
    <mergeCell ref="D57:J57"/>
    <mergeCell ref="D56:J56"/>
    <mergeCell ref="D45:J45"/>
    <mergeCell ref="C50:J50"/>
    <mergeCell ref="C52:J52"/>
    <mergeCell ref="C53:J53"/>
    <mergeCell ref="C55:J55"/>
    <mergeCell ref="D49:J49"/>
    <mergeCell ref="E48:J48"/>
    <mergeCell ref="E47:J47"/>
    <mergeCell ref="E46:J46"/>
    <mergeCell ref="G43:J43"/>
    <mergeCell ref="G42:J42"/>
    <mergeCell ref="D33:J33"/>
    <mergeCell ref="G38:J38"/>
    <mergeCell ref="G39:J39"/>
    <mergeCell ref="G40:J40"/>
    <mergeCell ref="G41:J41"/>
    <mergeCell ref="G34:J34"/>
    <mergeCell ref="G35:J35"/>
    <mergeCell ref="G36:J36"/>
    <mergeCell ref="G37:J37"/>
    <mergeCell ref="D31:J31"/>
    <mergeCell ref="D32:J32"/>
    <mergeCell ref="D29:J29"/>
    <mergeCell ref="D28:J28"/>
    <mergeCell ref="D26:J26"/>
    <mergeCell ref="C23:J23"/>
    <mergeCell ref="D25:J25"/>
    <mergeCell ref="C24:J24"/>
    <mergeCell ref="F18:J18"/>
    <mergeCell ref="F21:J21"/>
    <mergeCell ref="F19:J19"/>
    <mergeCell ref="F20:J20"/>
    <mergeCell ref="F17:J17"/>
    <mergeCell ref="C3:J3"/>
    <mergeCell ref="C9:J9"/>
    <mergeCell ref="D11:J11"/>
    <mergeCell ref="D14:J14"/>
    <mergeCell ref="D15:J15"/>
    <mergeCell ref="F16:J16"/>
    <mergeCell ref="D10:J10"/>
    <mergeCell ref="D13:J1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23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1"/>
      <c r="B1" s="124"/>
      <c r="C1" s="124"/>
      <c r="D1" s="125" t="s">
        <v>1</v>
      </c>
      <c r="E1" s="124"/>
      <c r="F1" s="126" t="s">
        <v>112</v>
      </c>
      <c r="G1" s="126" t="s">
        <v>113</v>
      </c>
      <c r="H1" s="126"/>
      <c r="I1" s="127"/>
      <c r="J1" s="126" t="s">
        <v>114</v>
      </c>
      <c r="K1" s="125" t="s">
        <v>115</v>
      </c>
      <c r="L1" s="126" t="s">
        <v>116</v>
      </c>
      <c r="M1" s="126"/>
      <c r="N1" s="126"/>
      <c r="O1" s="126"/>
      <c r="P1" s="126"/>
      <c r="Q1" s="126"/>
      <c r="R1" s="126"/>
      <c r="S1" s="126"/>
      <c r="T1" s="126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ht="36.96" customHeight="1">
      <c r="L2" s="24" t="s">
        <v>8</v>
      </c>
      <c r="AT2" s="25" t="s">
        <v>81</v>
      </c>
    </row>
    <row r="3" ht="6.96" customHeight="1">
      <c r="B3" s="26"/>
      <c r="C3" s="27"/>
      <c r="D3" s="27"/>
      <c r="E3" s="27"/>
      <c r="F3" s="27"/>
      <c r="G3" s="27"/>
      <c r="H3" s="27"/>
      <c r="I3" s="128"/>
      <c r="J3" s="27"/>
      <c r="K3" s="28"/>
      <c r="AT3" s="25" t="s">
        <v>83</v>
      </c>
    </row>
    <row r="4" ht="36.96" customHeight="1">
      <c r="B4" s="29"/>
      <c r="C4" s="30"/>
      <c r="D4" s="31" t="s">
        <v>117</v>
      </c>
      <c r="E4" s="30"/>
      <c r="F4" s="30"/>
      <c r="G4" s="30"/>
      <c r="H4" s="30"/>
      <c r="I4" s="129"/>
      <c r="J4" s="30"/>
      <c r="K4" s="32"/>
      <c r="M4" s="33" t="s">
        <v>13</v>
      </c>
      <c r="AT4" s="25" t="s">
        <v>6</v>
      </c>
    </row>
    <row r="5" ht="6.96" customHeight="1">
      <c r="B5" s="29"/>
      <c r="C5" s="30"/>
      <c r="D5" s="30"/>
      <c r="E5" s="30"/>
      <c r="F5" s="30"/>
      <c r="G5" s="30"/>
      <c r="H5" s="30"/>
      <c r="I5" s="129"/>
      <c r="J5" s="30"/>
      <c r="K5" s="32"/>
    </row>
    <row r="6">
      <c r="B6" s="29"/>
      <c r="C6" s="30"/>
      <c r="D6" s="41" t="s">
        <v>19</v>
      </c>
      <c r="E6" s="30"/>
      <c r="F6" s="30"/>
      <c r="G6" s="30"/>
      <c r="H6" s="30"/>
      <c r="I6" s="129"/>
      <c r="J6" s="30"/>
      <c r="K6" s="32"/>
    </row>
    <row r="7" ht="16.5" customHeight="1">
      <c r="B7" s="29"/>
      <c r="C7" s="30"/>
      <c r="D7" s="30"/>
      <c r="E7" s="130" t="str">
        <f>'Rekapitulace stavby'!K6</f>
        <v>Zákupy - dostavba vodohospodářské infrastruktury na p.p.č.1609-II.etapa (bez dom.přípojek na p.p.č.1609/22,/23,/24,/25)</v>
      </c>
      <c r="F7" s="41"/>
      <c r="G7" s="41"/>
      <c r="H7" s="41"/>
      <c r="I7" s="129"/>
      <c r="J7" s="30"/>
      <c r="K7" s="32"/>
    </row>
    <row r="8" s="1" customFormat="1">
      <c r="B8" s="47"/>
      <c r="C8" s="48"/>
      <c r="D8" s="41" t="s">
        <v>118</v>
      </c>
      <c r="E8" s="48"/>
      <c r="F8" s="48"/>
      <c r="G8" s="48"/>
      <c r="H8" s="48"/>
      <c r="I8" s="131"/>
      <c r="J8" s="48"/>
      <c r="K8" s="52"/>
    </row>
    <row r="9" s="1" customFormat="1" ht="36.96" customHeight="1">
      <c r="B9" s="47"/>
      <c r="C9" s="48"/>
      <c r="D9" s="48"/>
      <c r="E9" s="132" t="s">
        <v>119</v>
      </c>
      <c r="F9" s="48"/>
      <c r="G9" s="48"/>
      <c r="H9" s="48"/>
      <c r="I9" s="131"/>
      <c r="J9" s="48"/>
      <c r="K9" s="52"/>
    </row>
    <row r="10" s="1" customFormat="1">
      <c r="B10" s="47"/>
      <c r="C10" s="48"/>
      <c r="D10" s="48"/>
      <c r="E10" s="48"/>
      <c r="F10" s="48"/>
      <c r="G10" s="48"/>
      <c r="H10" s="48"/>
      <c r="I10" s="131"/>
      <c r="J10" s="48"/>
      <c r="K10" s="52"/>
    </row>
    <row r="11" s="1" customFormat="1" ht="14.4" customHeight="1">
      <c r="B11" s="47"/>
      <c r="C11" s="48"/>
      <c r="D11" s="41" t="s">
        <v>21</v>
      </c>
      <c r="E11" s="48"/>
      <c r="F11" s="36" t="s">
        <v>82</v>
      </c>
      <c r="G11" s="48"/>
      <c r="H11" s="48"/>
      <c r="I11" s="133" t="s">
        <v>22</v>
      </c>
      <c r="J11" s="36" t="s">
        <v>120</v>
      </c>
      <c r="K11" s="52"/>
    </row>
    <row r="12" s="1" customFormat="1" ht="14.4" customHeight="1">
      <c r="B12" s="47"/>
      <c r="C12" s="48"/>
      <c r="D12" s="41" t="s">
        <v>23</v>
      </c>
      <c r="E12" s="48"/>
      <c r="F12" s="36" t="s">
        <v>24</v>
      </c>
      <c r="G12" s="48"/>
      <c r="H12" s="48"/>
      <c r="I12" s="133" t="s">
        <v>25</v>
      </c>
      <c r="J12" s="134" t="str">
        <f>'Rekapitulace stavby'!AN8</f>
        <v>23. 3. 2018</v>
      </c>
      <c r="K12" s="52"/>
    </row>
    <row r="13" s="1" customFormat="1" ht="10.8" customHeight="1">
      <c r="B13" s="47"/>
      <c r="C13" s="48"/>
      <c r="D13" s="48"/>
      <c r="E13" s="48"/>
      <c r="F13" s="48"/>
      <c r="G13" s="48"/>
      <c r="H13" s="48"/>
      <c r="I13" s="131"/>
      <c r="J13" s="48"/>
      <c r="K13" s="52"/>
    </row>
    <row r="14" s="1" customFormat="1" ht="14.4" customHeight="1">
      <c r="B14" s="47"/>
      <c r="C14" s="48"/>
      <c r="D14" s="41" t="s">
        <v>27</v>
      </c>
      <c r="E14" s="48"/>
      <c r="F14" s="48"/>
      <c r="G14" s="48"/>
      <c r="H14" s="48"/>
      <c r="I14" s="133" t="s">
        <v>28</v>
      </c>
      <c r="J14" s="36" t="s">
        <v>5</v>
      </c>
      <c r="K14" s="52"/>
    </row>
    <row r="15" s="1" customFormat="1" ht="18" customHeight="1">
      <c r="B15" s="47"/>
      <c r="C15" s="48"/>
      <c r="D15" s="48"/>
      <c r="E15" s="36" t="s">
        <v>29</v>
      </c>
      <c r="F15" s="48"/>
      <c r="G15" s="48"/>
      <c r="H15" s="48"/>
      <c r="I15" s="133" t="s">
        <v>30</v>
      </c>
      <c r="J15" s="36" t="s">
        <v>5</v>
      </c>
      <c r="K15" s="52"/>
    </row>
    <row r="16" s="1" customFormat="1" ht="6.96" customHeight="1">
      <c r="B16" s="47"/>
      <c r="C16" s="48"/>
      <c r="D16" s="48"/>
      <c r="E16" s="48"/>
      <c r="F16" s="48"/>
      <c r="G16" s="48"/>
      <c r="H16" s="48"/>
      <c r="I16" s="131"/>
      <c r="J16" s="48"/>
      <c r="K16" s="52"/>
    </row>
    <row r="17" s="1" customFormat="1" ht="14.4" customHeight="1">
      <c r="B17" s="47"/>
      <c r="C17" s="48"/>
      <c r="D17" s="41" t="s">
        <v>31</v>
      </c>
      <c r="E17" s="48"/>
      <c r="F17" s="48"/>
      <c r="G17" s="48"/>
      <c r="H17" s="48"/>
      <c r="I17" s="133" t="s">
        <v>28</v>
      </c>
      <c r="J17" s="36" t="str">
        <f>IF('Rekapitulace stavby'!AN13="Vyplň údaj","",IF('Rekapitulace stavby'!AN13="","",'Rekapitulace stavby'!AN13))</f>
        <v/>
      </c>
      <c r="K17" s="52"/>
    </row>
    <row r="18" s="1" customFormat="1" ht="18" customHeight="1">
      <c r="B18" s="47"/>
      <c r="C18" s="48"/>
      <c r="D18" s="48"/>
      <c r="E18" s="36" t="str">
        <f>IF('Rekapitulace stavby'!E14="Vyplň údaj","",IF('Rekapitulace stavby'!E14="","",'Rekapitulace stavby'!E14))</f>
        <v/>
      </c>
      <c r="F18" s="48"/>
      <c r="G18" s="48"/>
      <c r="H18" s="48"/>
      <c r="I18" s="133" t="s">
        <v>30</v>
      </c>
      <c r="J18" s="36" t="str">
        <f>IF('Rekapitulace stavby'!AN14="Vyplň údaj","",IF('Rekapitulace stavby'!AN14="","",'Rekapitulace stavby'!AN14))</f>
        <v/>
      </c>
      <c r="K18" s="52"/>
    </row>
    <row r="19" s="1" customFormat="1" ht="6.96" customHeight="1">
      <c r="B19" s="47"/>
      <c r="C19" s="48"/>
      <c r="D19" s="48"/>
      <c r="E19" s="48"/>
      <c r="F19" s="48"/>
      <c r="G19" s="48"/>
      <c r="H19" s="48"/>
      <c r="I19" s="131"/>
      <c r="J19" s="48"/>
      <c r="K19" s="52"/>
    </row>
    <row r="20" s="1" customFormat="1" ht="14.4" customHeight="1">
      <c r="B20" s="47"/>
      <c r="C20" s="48"/>
      <c r="D20" s="41" t="s">
        <v>33</v>
      </c>
      <c r="E20" s="48"/>
      <c r="F20" s="48"/>
      <c r="G20" s="48"/>
      <c r="H20" s="48"/>
      <c r="I20" s="133" t="s">
        <v>28</v>
      </c>
      <c r="J20" s="36" t="s">
        <v>5</v>
      </c>
      <c r="K20" s="52"/>
    </row>
    <row r="21" s="1" customFormat="1" ht="18" customHeight="1">
      <c r="B21" s="47"/>
      <c r="C21" s="48"/>
      <c r="D21" s="48"/>
      <c r="E21" s="36" t="s">
        <v>34</v>
      </c>
      <c r="F21" s="48"/>
      <c r="G21" s="48"/>
      <c r="H21" s="48"/>
      <c r="I21" s="133" t="s">
        <v>30</v>
      </c>
      <c r="J21" s="36" t="s">
        <v>5</v>
      </c>
      <c r="K21" s="52"/>
    </row>
    <row r="22" s="1" customFormat="1" ht="6.96" customHeight="1">
      <c r="B22" s="47"/>
      <c r="C22" s="48"/>
      <c r="D22" s="48"/>
      <c r="E22" s="48"/>
      <c r="F22" s="48"/>
      <c r="G22" s="48"/>
      <c r="H22" s="48"/>
      <c r="I22" s="131"/>
      <c r="J22" s="48"/>
      <c r="K22" s="52"/>
    </row>
    <row r="23" s="1" customFormat="1" ht="14.4" customHeight="1">
      <c r="B23" s="47"/>
      <c r="C23" s="48"/>
      <c r="D23" s="41" t="s">
        <v>36</v>
      </c>
      <c r="E23" s="48"/>
      <c r="F23" s="48"/>
      <c r="G23" s="48"/>
      <c r="H23" s="48"/>
      <c r="I23" s="131"/>
      <c r="J23" s="48"/>
      <c r="K23" s="52"/>
    </row>
    <row r="24" s="6" customFormat="1" ht="57" customHeight="1">
      <c r="B24" s="135"/>
      <c r="C24" s="136"/>
      <c r="D24" s="136"/>
      <c r="E24" s="45" t="s">
        <v>37</v>
      </c>
      <c r="F24" s="45"/>
      <c r="G24" s="45"/>
      <c r="H24" s="45"/>
      <c r="I24" s="137"/>
      <c r="J24" s="136"/>
      <c r="K24" s="138"/>
    </row>
    <row r="25" s="1" customFormat="1" ht="6.96" customHeight="1">
      <c r="B25" s="47"/>
      <c r="C25" s="48"/>
      <c r="D25" s="48"/>
      <c r="E25" s="48"/>
      <c r="F25" s="48"/>
      <c r="G25" s="48"/>
      <c r="H25" s="48"/>
      <c r="I25" s="131"/>
      <c r="J25" s="48"/>
      <c r="K25" s="52"/>
    </row>
    <row r="26" s="1" customFormat="1" ht="6.96" customHeight="1">
      <c r="B26" s="47"/>
      <c r="C26" s="48"/>
      <c r="D26" s="83"/>
      <c r="E26" s="83"/>
      <c r="F26" s="83"/>
      <c r="G26" s="83"/>
      <c r="H26" s="83"/>
      <c r="I26" s="139"/>
      <c r="J26" s="83"/>
      <c r="K26" s="140"/>
    </row>
    <row r="27" s="1" customFormat="1" ht="25.44" customHeight="1">
      <c r="B27" s="47"/>
      <c r="C27" s="48"/>
      <c r="D27" s="141" t="s">
        <v>38</v>
      </c>
      <c r="E27" s="48"/>
      <c r="F27" s="48"/>
      <c r="G27" s="48"/>
      <c r="H27" s="48"/>
      <c r="I27" s="131"/>
      <c r="J27" s="142">
        <f>ROUND(J82,2)</f>
        <v>0</v>
      </c>
      <c r="K27" s="52"/>
    </row>
    <row r="28" s="1" customFormat="1" ht="6.96" customHeight="1">
      <c r="B28" s="47"/>
      <c r="C28" s="48"/>
      <c r="D28" s="83"/>
      <c r="E28" s="83"/>
      <c r="F28" s="83"/>
      <c r="G28" s="83"/>
      <c r="H28" s="83"/>
      <c r="I28" s="139"/>
      <c r="J28" s="83"/>
      <c r="K28" s="140"/>
    </row>
    <row r="29" s="1" customFormat="1" ht="14.4" customHeight="1">
      <c r="B29" s="47"/>
      <c r="C29" s="48"/>
      <c r="D29" s="48"/>
      <c r="E29" s="48"/>
      <c r="F29" s="53" t="s">
        <v>40</v>
      </c>
      <c r="G29" s="48"/>
      <c r="H29" s="48"/>
      <c r="I29" s="143" t="s">
        <v>39</v>
      </c>
      <c r="J29" s="53" t="s">
        <v>41</v>
      </c>
      <c r="K29" s="52"/>
    </row>
    <row r="30" s="1" customFormat="1" ht="14.4" customHeight="1">
      <c r="B30" s="47"/>
      <c r="C30" s="48"/>
      <c r="D30" s="56" t="s">
        <v>42</v>
      </c>
      <c r="E30" s="56" t="s">
        <v>43</v>
      </c>
      <c r="F30" s="144">
        <f>ROUND(SUM(BE82:BE402), 2)</f>
        <v>0</v>
      </c>
      <c r="G30" s="48"/>
      <c r="H30" s="48"/>
      <c r="I30" s="145">
        <v>0.20999999999999999</v>
      </c>
      <c r="J30" s="144">
        <f>ROUND(ROUND((SUM(BE82:BE402)), 2)*I30, 2)</f>
        <v>0</v>
      </c>
      <c r="K30" s="52"/>
    </row>
    <row r="31" s="1" customFormat="1" ht="14.4" customHeight="1">
      <c r="B31" s="47"/>
      <c r="C31" s="48"/>
      <c r="D31" s="48"/>
      <c r="E31" s="56" t="s">
        <v>44</v>
      </c>
      <c r="F31" s="144">
        <f>ROUND(SUM(BF82:BF402), 2)</f>
        <v>0</v>
      </c>
      <c r="G31" s="48"/>
      <c r="H31" s="48"/>
      <c r="I31" s="145">
        <v>0.14999999999999999</v>
      </c>
      <c r="J31" s="144">
        <f>ROUND(ROUND((SUM(BF82:BF402)), 2)*I31, 2)</f>
        <v>0</v>
      </c>
      <c r="K31" s="52"/>
    </row>
    <row r="32" hidden="1" s="1" customFormat="1" ht="14.4" customHeight="1">
      <c r="B32" s="47"/>
      <c r="C32" s="48"/>
      <c r="D32" s="48"/>
      <c r="E32" s="56" t="s">
        <v>45</v>
      </c>
      <c r="F32" s="144">
        <f>ROUND(SUM(BG82:BG402), 2)</f>
        <v>0</v>
      </c>
      <c r="G32" s="48"/>
      <c r="H32" s="48"/>
      <c r="I32" s="145">
        <v>0.20999999999999999</v>
      </c>
      <c r="J32" s="144">
        <v>0</v>
      </c>
      <c r="K32" s="52"/>
    </row>
    <row r="33" hidden="1" s="1" customFormat="1" ht="14.4" customHeight="1">
      <c r="B33" s="47"/>
      <c r="C33" s="48"/>
      <c r="D33" s="48"/>
      <c r="E33" s="56" t="s">
        <v>46</v>
      </c>
      <c r="F33" s="144">
        <f>ROUND(SUM(BH82:BH402), 2)</f>
        <v>0</v>
      </c>
      <c r="G33" s="48"/>
      <c r="H33" s="48"/>
      <c r="I33" s="145">
        <v>0.14999999999999999</v>
      </c>
      <c r="J33" s="144">
        <v>0</v>
      </c>
      <c r="K33" s="52"/>
    </row>
    <row r="34" hidden="1" s="1" customFormat="1" ht="14.4" customHeight="1">
      <c r="B34" s="47"/>
      <c r="C34" s="48"/>
      <c r="D34" s="48"/>
      <c r="E34" s="56" t="s">
        <v>47</v>
      </c>
      <c r="F34" s="144">
        <f>ROUND(SUM(BI82:BI402), 2)</f>
        <v>0</v>
      </c>
      <c r="G34" s="48"/>
      <c r="H34" s="48"/>
      <c r="I34" s="145">
        <v>0</v>
      </c>
      <c r="J34" s="144">
        <v>0</v>
      </c>
      <c r="K34" s="52"/>
    </row>
    <row r="35" s="1" customFormat="1" ht="6.96" customHeight="1">
      <c r="B35" s="47"/>
      <c r="C35" s="48"/>
      <c r="D35" s="48"/>
      <c r="E35" s="48"/>
      <c r="F35" s="48"/>
      <c r="G35" s="48"/>
      <c r="H35" s="48"/>
      <c r="I35" s="131"/>
      <c r="J35" s="48"/>
      <c r="K35" s="52"/>
    </row>
    <row r="36" s="1" customFormat="1" ht="25.44" customHeight="1">
      <c r="B36" s="47"/>
      <c r="C36" s="146"/>
      <c r="D36" s="147" t="s">
        <v>48</v>
      </c>
      <c r="E36" s="89"/>
      <c r="F36" s="89"/>
      <c r="G36" s="148" t="s">
        <v>49</v>
      </c>
      <c r="H36" s="149" t="s">
        <v>50</v>
      </c>
      <c r="I36" s="150"/>
      <c r="J36" s="151">
        <f>SUM(J27:J34)</f>
        <v>0</v>
      </c>
      <c r="K36" s="152"/>
    </row>
    <row r="37" s="1" customFormat="1" ht="14.4" customHeight="1">
      <c r="B37" s="68"/>
      <c r="C37" s="69"/>
      <c r="D37" s="69"/>
      <c r="E37" s="69"/>
      <c r="F37" s="69"/>
      <c r="G37" s="69"/>
      <c r="H37" s="69"/>
      <c r="I37" s="153"/>
      <c r="J37" s="69"/>
      <c r="K37" s="70"/>
    </row>
    <row r="41" s="1" customFormat="1" ht="6.96" customHeight="1">
      <c r="B41" s="71"/>
      <c r="C41" s="72"/>
      <c r="D41" s="72"/>
      <c r="E41" s="72"/>
      <c r="F41" s="72"/>
      <c r="G41" s="72"/>
      <c r="H41" s="72"/>
      <c r="I41" s="154"/>
      <c r="J41" s="72"/>
      <c r="K41" s="155"/>
    </row>
    <row r="42" s="1" customFormat="1" ht="36.96" customHeight="1">
      <c r="B42" s="47"/>
      <c r="C42" s="31" t="s">
        <v>121</v>
      </c>
      <c r="D42" s="48"/>
      <c r="E42" s="48"/>
      <c r="F42" s="48"/>
      <c r="G42" s="48"/>
      <c r="H42" s="48"/>
      <c r="I42" s="131"/>
      <c r="J42" s="48"/>
      <c r="K42" s="52"/>
    </row>
    <row r="43" s="1" customFormat="1" ht="6.96" customHeight="1">
      <c r="B43" s="47"/>
      <c r="C43" s="48"/>
      <c r="D43" s="48"/>
      <c r="E43" s="48"/>
      <c r="F43" s="48"/>
      <c r="G43" s="48"/>
      <c r="H43" s="48"/>
      <c r="I43" s="131"/>
      <c r="J43" s="48"/>
      <c r="K43" s="52"/>
    </row>
    <row r="44" s="1" customFormat="1" ht="14.4" customHeight="1">
      <c r="B44" s="47"/>
      <c r="C44" s="41" t="s">
        <v>19</v>
      </c>
      <c r="D44" s="48"/>
      <c r="E44" s="48"/>
      <c r="F44" s="48"/>
      <c r="G44" s="48"/>
      <c r="H44" s="48"/>
      <c r="I44" s="131"/>
      <c r="J44" s="48"/>
      <c r="K44" s="52"/>
    </row>
    <row r="45" s="1" customFormat="1" ht="16.5" customHeight="1">
      <c r="B45" s="47"/>
      <c r="C45" s="48"/>
      <c r="D45" s="48"/>
      <c r="E45" s="130" t="str">
        <f>E7</f>
        <v>Zákupy - dostavba vodohospodářské infrastruktury na p.p.č.1609-II.etapa (bez dom.přípojek na p.p.č.1609/22,/23,/24,/25)</v>
      </c>
      <c r="F45" s="41"/>
      <c r="G45" s="41"/>
      <c r="H45" s="41"/>
      <c r="I45" s="131"/>
      <c r="J45" s="48"/>
      <c r="K45" s="52"/>
    </row>
    <row r="46" s="1" customFormat="1" ht="14.4" customHeight="1">
      <c r="B46" s="47"/>
      <c r="C46" s="41" t="s">
        <v>118</v>
      </c>
      <c r="D46" s="48"/>
      <c r="E46" s="48"/>
      <c r="F46" s="48"/>
      <c r="G46" s="48"/>
      <c r="H46" s="48"/>
      <c r="I46" s="131"/>
      <c r="J46" s="48"/>
      <c r="K46" s="52"/>
    </row>
    <row r="47" s="1" customFormat="1" ht="17.25" customHeight="1">
      <c r="B47" s="47"/>
      <c r="C47" s="48"/>
      <c r="D47" s="48"/>
      <c r="E47" s="132" t="str">
        <f>E9</f>
        <v>SO 01.1 - Vodovod</v>
      </c>
      <c r="F47" s="48"/>
      <c r="G47" s="48"/>
      <c r="H47" s="48"/>
      <c r="I47" s="131"/>
      <c r="J47" s="48"/>
      <c r="K47" s="52"/>
    </row>
    <row r="48" s="1" customFormat="1" ht="6.96" customHeight="1">
      <c r="B48" s="47"/>
      <c r="C48" s="48"/>
      <c r="D48" s="48"/>
      <c r="E48" s="48"/>
      <c r="F48" s="48"/>
      <c r="G48" s="48"/>
      <c r="H48" s="48"/>
      <c r="I48" s="131"/>
      <c r="J48" s="48"/>
      <c r="K48" s="52"/>
    </row>
    <row r="49" s="1" customFormat="1" ht="18" customHeight="1">
      <c r="B49" s="47"/>
      <c r="C49" s="41" t="s">
        <v>23</v>
      </c>
      <c r="D49" s="48"/>
      <c r="E49" s="48"/>
      <c r="F49" s="36" t="str">
        <f>F12</f>
        <v>Zákupy</v>
      </c>
      <c r="G49" s="48"/>
      <c r="H49" s="48"/>
      <c r="I49" s="133" t="s">
        <v>25</v>
      </c>
      <c r="J49" s="134" t="str">
        <f>IF(J12="","",J12)</f>
        <v>23. 3. 2018</v>
      </c>
      <c r="K49" s="52"/>
    </row>
    <row r="50" s="1" customFormat="1" ht="6.96" customHeight="1">
      <c r="B50" s="47"/>
      <c r="C50" s="48"/>
      <c r="D50" s="48"/>
      <c r="E50" s="48"/>
      <c r="F50" s="48"/>
      <c r="G50" s="48"/>
      <c r="H50" s="48"/>
      <c r="I50" s="131"/>
      <c r="J50" s="48"/>
      <c r="K50" s="52"/>
    </row>
    <row r="51" s="1" customFormat="1">
      <c r="B51" s="47"/>
      <c r="C51" s="41" t="s">
        <v>27</v>
      </c>
      <c r="D51" s="48"/>
      <c r="E51" s="48"/>
      <c r="F51" s="36" t="str">
        <f>E15</f>
        <v>Město Zákupy</v>
      </c>
      <c r="G51" s="48"/>
      <c r="H51" s="48"/>
      <c r="I51" s="133" t="s">
        <v>33</v>
      </c>
      <c r="J51" s="45" t="str">
        <f>E21</f>
        <v>Vodohospodářské projekty s.r.o.</v>
      </c>
      <c r="K51" s="52"/>
    </row>
    <row r="52" s="1" customFormat="1" ht="14.4" customHeight="1">
      <c r="B52" s="47"/>
      <c r="C52" s="41" t="s">
        <v>31</v>
      </c>
      <c r="D52" s="48"/>
      <c r="E52" s="48"/>
      <c r="F52" s="36" t="str">
        <f>IF(E18="","",E18)</f>
        <v/>
      </c>
      <c r="G52" s="48"/>
      <c r="H52" s="48"/>
      <c r="I52" s="131"/>
      <c r="J52" s="156"/>
      <c r="K52" s="52"/>
    </row>
    <row r="53" s="1" customFormat="1" ht="10.32" customHeight="1">
      <c r="B53" s="47"/>
      <c r="C53" s="48"/>
      <c r="D53" s="48"/>
      <c r="E53" s="48"/>
      <c r="F53" s="48"/>
      <c r="G53" s="48"/>
      <c r="H53" s="48"/>
      <c r="I53" s="131"/>
      <c r="J53" s="48"/>
      <c r="K53" s="52"/>
    </row>
    <row r="54" s="1" customFormat="1" ht="29.28" customHeight="1">
      <c r="B54" s="47"/>
      <c r="C54" s="157" t="s">
        <v>122</v>
      </c>
      <c r="D54" s="146"/>
      <c r="E54" s="146"/>
      <c r="F54" s="146"/>
      <c r="G54" s="146"/>
      <c r="H54" s="146"/>
      <c r="I54" s="158"/>
      <c r="J54" s="159" t="s">
        <v>123</v>
      </c>
      <c r="K54" s="160"/>
    </row>
    <row r="55" s="1" customFormat="1" ht="10.32" customHeight="1">
      <c r="B55" s="47"/>
      <c r="C55" s="48"/>
      <c r="D55" s="48"/>
      <c r="E55" s="48"/>
      <c r="F55" s="48"/>
      <c r="G55" s="48"/>
      <c r="H55" s="48"/>
      <c r="I55" s="131"/>
      <c r="J55" s="48"/>
      <c r="K55" s="52"/>
    </row>
    <row r="56" s="1" customFormat="1" ht="29.28" customHeight="1">
      <c r="B56" s="47"/>
      <c r="C56" s="161" t="s">
        <v>124</v>
      </c>
      <c r="D56" s="48"/>
      <c r="E56" s="48"/>
      <c r="F56" s="48"/>
      <c r="G56" s="48"/>
      <c r="H56" s="48"/>
      <c r="I56" s="131"/>
      <c r="J56" s="142">
        <f>J82</f>
        <v>0</v>
      </c>
      <c r="K56" s="52"/>
      <c r="AU56" s="25" t="s">
        <v>125</v>
      </c>
    </row>
    <row r="57" s="7" customFormat="1" ht="24.96" customHeight="1">
      <c r="B57" s="162"/>
      <c r="C57" s="163"/>
      <c r="D57" s="164" t="s">
        <v>126</v>
      </c>
      <c r="E57" s="165"/>
      <c r="F57" s="165"/>
      <c r="G57" s="165"/>
      <c r="H57" s="165"/>
      <c r="I57" s="166"/>
      <c r="J57" s="167">
        <f>J83</f>
        <v>0</v>
      </c>
      <c r="K57" s="168"/>
    </row>
    <row r="58" s="8" customFormat="1" ht="19.92" customHeight="1">
      <c r="B58" s="169"/>
      <c r="C58" s="170"/>
      <c r="D58" s="171" t="s">
        <v>127</v>
      </c>
      <c r="E58" s="172"/>
      <c r="F58" s="172"/>
      <c r="G58" s="172"/>
      <c r="H58" s="172"/>
      <c r="I58" s="173"/>
      <c r="J58" s="174">
        <f>J84</f>
        <v>0</v>
      </c>
      <c r="K58" s="175"/>
    </row>
    <row r="59" s="8" customFormat="1" ht="19.92" customHeight="1">
      <c r="B59" s="169"/>
      <c r="C59" s="170"/>
      <c r="D59" s="171" t="s">
        <v>128</v>
      </c>
      <c r="E59" s="172"/>
      <c r="F59" s="172"/>
      <c r="G59" s="172"/>
      <c r="H59" s="172"/>
      <c r="I59" s="173"/>
      <c r="J59" s="174">
        <f>J194</f>
        <v>0</v>
      </c>
      <c r="K59" s="175"/>
    </row>
    <row r="60" s="8" customFormat="1" ht="19.92" customHeight="1">
      <c r="B60" s="169"/>
      <c r="C60" s="170"/>
      <c r="D60" s="171" t="s">
        <v>129</v>
      </c>
      <c r="E60" s="172"/>
      <c r="F60" s="172"/>
      <c r="G60" s="172"/>
      <c r="H60" s="172"/>
      <c r="I60" s="173"/>
      <c r="J60" s="174">
        <f>J212</f>
        <v>0</v>
      </c>
      <c r="K60" s="175"/>
    </row>
    <row r="61" s="8" customFormat="1" ht="19.92" customHeight="1">
      <c r="B61" s="169"/>
      <c r="C61" s="170"/>
      <c r="D61" s="171" t="s">
        <v>130</v>
      </c>
      <c r="E61" s="172"/>
      <c r="F61" s="172"/>
      <c r="G61" s="172"/>
      <c r="H61" s="172"/>
      <c r="I61" s="173"/>
      <c r="J61" s="174">
        <f>J327</f>
        <v>0</v>
      </c>
      <c r="K61" s="175"/>
    </row>
    <row r="62" s="8" customFormat="1" ht="19.92" customHeight="1">
      <c r="B62" s="169"/>
      <c r="C62" s="170"/>
      <c r="D62" s="171" t="s">
        <v>131</v>
      </c>
      <c r="E62" s="172"/>
      <c r="F62" s="172"/>
      <c r="G62" s="172"/>
      <c r="H62" s="172"/>
      <c r="I62" s="173"/>
      <c r="J62" s="174">
        <f>J330</f>
        <v>0</v>
      </c>
      <c r="K62" s="175"/>
    </row>
    <row r="63" s="1" customFormat="1" ht="21.84" customHeight="1">
      <c r="B63" s="47"/>
      <c r="C63" s="48"/>
      <c r="D63" s="48"/>
      <c r="E63" s="48"/>
      <c r="F63" s="48"/>
      <c r="G63" s="48"/>
      <c r="H63" s="48"/>
      <c r="I63" s="131"/>
      <c r="J63" s="48"/>
      <c r="K63" s="52"/>
    </row>
    <row r="64" s="1" customFormat="1" ht="6.96" customHeight="1">
      <c r="B64" s="68"/>
      <c r="C64" s="69"/>
      <c r="D64" s="69"/>
      <c r="E64" s="69"/>
      <c r="F64" s="69"/>
      <c r="G64" s="69"/>
      <c r="H64" s="69"/>
      <c r="I64" s="153"/>
      <c r="J64" s="69"/>
      <c r="K64" s="70"/>
    </row>
    <row r="68" s="1" customFormat="1" ht="6.96" customHeight="1">
      <c r="B68" s="71"/>
      <c r="C68" s="72"/>
      <c r="D68" s="72"/>
      <c r="E68" s="72"/>
      <c r="F68" s="72"/>
      <c r="G68" s="72"/>
      <c r="H68" s="72"/>
      <c r="I68" s="154"/>
      <c r="J68" s="72"/>
      <c r="K68" s="72"/>
      <c r="L68" s="47"/>
    </row>
    <row r="69" s="1" customFormat="1" ht="36.96" customHeight="1">
      <c r="B69" s="47"/>
      <c r="C69" s="73" t="s">
        <v>132</v>
      </c>
      <c r="I69" s="176"/>
      <c r="L69" s="47"/>
    </row>
    <row r="70" s="1" customFormat="1" ht="6.96" customHeight="1">
      <c r="B70" s="47"/>
      <c r="I70" s="176"/>
      <c r="L70" s="47"/>
    </row>
    <row r="71" s="1" customFormat="1" ht="14.4" customHeight="1">
      <c r="B71" s="47"/>
      <c r="C71" s="75" t="s">
        <v>19</v>
      </c>
      <c r="I71" s="176"/>
      <c r="L71" s="47"/>
    </row>
    <row r="72" s="1" customFormat="1" ht="16.5" customHeight="1">
      <c r="B72" s="47"/>
      <c r="E72" s="177" t="str">
        <f>E7</f>
        <v>Zákupy - dostavba vodohospodářské infrastruktury na p.p.č.1609-II.etapa (bez dom.přípojek na p.p.č.1609/22,/23,/24,/25)</v>
      </c>
      <c r="F72" s="75"/>
      <c r="G72" s="75"/>
      <c r="H72" s="75"/>
      <c r="I72" s="176"/>
      <c r="L72" s="47"/>
    </row>
    <row r="73" s="1" customFormat="1" ht="14.4" customHeight="1">
      <c r="B73" s="47"/>
      <c r="C73" s="75" t="s">
        <v>118</v>
      </c>
      <c r="I73" s="176"/>
      <c r="L73" s="47"/>
    </row>
    <row r="74" s="1" customFormat="1" ht="17.25" customHeight="1">
      <c r="B74" s="47"/>
      <c r="E74" s="78" t="str">
        <f>E9</f>
        <v>SO 01.1 - Vodovod</v>
      </c>
      <c r="F74" s="1"/>
      <c r="G74" s="1"/>
      <c r="H74" s="1"/>
      <c r="I74" s="176"/>
      <c r="L74" s="47"/>
    </row>
    <row r="75" s="1" customFormat="1" ht="6.96" customHeight="1">
      <c r="B75" s="47"/>
      <c r="I75" s="176"/>
      <c r="L75" s="47"/>
    </row>
    <row r="76" s="1" customFormat="1" ht="18" customHeight="1">
      <c r="B76" s="47"/>
      <c r="C76" s="75" t="s">
        <v>23</v>
      </c>
      <c r="F76" s="178" t="str">
        <f>F12</f>
        <v>Zákupy</v>
      </c>
      <c r="I76" s="179" t="s">
        <v>25</v>
      </c>
      <c r="J76" s="80" t="str">
        <f>IF(J12="","",J12)</f>
        <v>23. 3. 2018</v>
      </c>
      <c r="L76" s="47"/>
    </row>
    <row r="77" s="1" customFormat="1" ht="6.96" customHeight="1">
      <c r="B77" s="47"/>
      <c r="I77" s="176"/>
      <c r="L77" s="47"/>
    </row>
    <row r="78" s="1" customFormat="1">
      <c r="B78" s="47"/>
      <c r="C78" s="75" t="s">
        <v>27</v>
      </c>
      <c r="F78" s="178" t="str">
        <f>E15</f>
        <v>Město Zákupy</v>
      </c>
      <c r="I78" s="179" t="s">
        <v>33</v>
      </c>
      <c r="J78" s="178" t="str">
        <f>E21</f>
        <v>Vodohospodářské projekty s.r.o.</v>
      </c>
      <c r="L78" s="47"/>
    </row>
    <row r="79" s="1" customFormat="1" ht="14.4" customHeight="1">
      <c r="B79" s="47"/>
      <c r="C79" s="75" t="s">
        <v>31</v>
      </c>
      <c r="F79" s="178" t="str">
        <f>IF(E18="","",E18)</f>
        <v/>
      </c>
      <c r="I79" s="176"/>
      <c r="L79" s="47"/>
    </row>
    <row r="80" s="1" customFormat="1" ht="10.32" customHeight="1">
      <c r="B80" s="47"/>
      <c r="I80" s="176"/>
      <c r="L80" s="47"/>
    </row>
    <row r="81" s="9" customFormat="1" ht="29.28" customHeight="1">
      <c r="B81" s="180"/>
      <c r="C81" s="181" t="s">
        <v>133</v>
      </c>
      <c r="D81" s="182" t="s">
        <v>57</v>
      </c>
      <c r="E81" s="182" t="s">
        <v>53</v>
      </c>
      <c r="F81" s="182" t="s">
        <v>134</v>
      </c>
      <c r="G81" s="182" t="s">
        <v>135</v>
      </c>
      <c r="H81" s="182" t="s">
        <v>136</v>
      </c>
      <c r="I81" s="183" t="s">
        <v>137</v>
      </c>
      <c r="J81" s="182" t="s">
        <v>123</v>
      </c>
      <c r="K81" s="184" t="s">
        <v>138</v>
      </c>
      <c r="L81" s="180"/>
      <c r="M81" s="93" t="s">
        <v>139</v>
      </c>
      <c r="N81" s="94" t="s">
        <v>42</v>
      </c>
      <c r="O81" s="94" t="s">
        <v>140</v>
      </c>
      <c r="P81" s="94" t="s">
        <v>141</v>
      </c>
      <c r="Q81" s="94" t="s">
        <v>142</v>
      </c>
      <c r="R81" s="94" t="s">
        <v>143</v>
      </c>
      <c r="S81" s="94" t="s">
        <v>144</v>
      </c>
      <c r="T81" s="95" t="s">
        <v>145</v>
      </c>
    </row>
    <row r="82" s="1" customFormat="1" ht="29.28" customHeight="1">
      <c r="B82" s="47"/>
      <c r="C82" s="97" t="s">
        <v>124</v>
      </c>
      <c r="I82" s="176"/>
      <c r="J82" s="185">
        <f>BK82</f>
        <v>0</v>
      </c>
      <c r="L82" s="47"/>
      <c r="M82" s="96"/>
      <c r="N82" s="83"/>
      <c r="O82" s="83"/>
      <c r="P82" s="186">
        <f>P83</f>
        <v>0</v>
      </c>
      <c r="Q82" s="83"/>
      <c r="R82" s="186">
        <f>R83</f>
        <v>50.752120169999998</v>
      </c>
      <c r="S82" s="83"/>
      <c r="T82" s="187">
        <f>T83</f>
        <v>34.006679999999996</v>
      </c>
      <c r="AT82" s="25" t="s">
        <v>71</v>
      </c>
      <c r="AU82" s="25" t="s">
        <v>125</v>
      </c>
      <c r="BK82" s="188">
        <f>BK83</f>
        <v>0</v>
      </c>
    </row>
    <row r="83" s="10" customFormat="1" ht="37.44001" customHeight="1">
      <c r="B83" s="189"/>
      <c r="D83" s="190" t="s">
        <v>71</v>
      </c>
      <c r="E83" s="191" t="s">
        <v>146</v>
      </c>
      <c r="F83" s="191" t="s">
        <v>147</v>
      </c>
      <c r="I83" s="192"/>
      <c r="J83" s="193">
        <f>BK83</f>
        <v>0</v>
      </c>
      <c r="L83" s="189"/>
      <c r="M83" s="194"/>
      <c r="N83" s="195"/>
      <c r="O83" s="195"/>
      <c r="P83" s="196">
        <f>P84+P194+P212+P327+P330</f>
        <v>0</v>
      </c>
      <c r="Q83" s="195"/>
      <c r="R83" s="196">
        <f>R84+R194+R212+R327+R330</f>
        <v>50.752120169999998</v>
      </c>
      <c r="S83" s="195"/>
      <c r="T83" s="197">
        <f>T84+T194+T212+T327+T330</f>
        <v>34.006679999999996</v>
      </c>
      <c r="AR83" s="190" t="s">
        <v>80</v>
      </c>
      <c r="AT83" s="198" t="s">
        <v>71</v>
      </c>
      <c r="AU83" s="198" t="s">
        <v>72</v>
      </c>
      <c r="AY83" s="190" t="s">
        <v>148</v>
      </c>
      <c r="BK83" s="199">
        <f>BK84+BK194+BK212+BK327+BK330</f>
        <v>0</v>
      </c>
    </row>
    <row r="84" s="10" customFormat="1" ht="19.92" customHeight="1">
      <c r="B84" s="189"/>
      <c r="D84" s="190" t="s">
        <v>71</v>
      </c>
      <c r="E84" s="200" t="s">
        <v>80</v>
      </c>
      <c r="F84" s="200" t="s">
        <v>149</v>
      </c>
      <c r="I84" s="192"/>
      <c r="J84" s="201">
        <f>BK84</f>
        <v>0</v>
      </c>
      <c r="L84" s="189"/>
      <c r="M84" s="194"/>
      <c r="N84" s="195"/>
      <c r="O84" s="195"/>
      <c r="P84" s="196">
        <f>SUM(P85:P193)</f>
        <v>0</v>
      </c>
      <c r="Q84" s="195"/>
      <c r="R84" s="196">
        <f>SUM(R85:R193)</f>
        <v>0.60442700000000005</v>
      </c>
      <c r="S84" s="195"/>
      <c r="T84" s="197">
        <f>SUM(T85:T193)</f>
        <v>0</v>
      </c>
      <c r="AR84" s="190" t="s">
        <v>80</v>
      </c>
      <c r="AT84" s="198" t="s">
        <v>71</v>
      </c>
      <c r="AU84" s="198" t="s">
        <v>80</v>
      </c>
      <c r="AY84" s="190" t="s">
        <v>148</v>
      </c>
      <c r="BK84" s="199">
        <f>SUM(BK85:BK193)</f>
        <v>0</v>
      </c>
    </row>
    <row r="85" s="1" customFormat="1" ht="16.5" customHeight="1">
      <c r="B85" s="202"/>
      <c r="C85" s="203" t="s">
        <v>80</v>
      </c>
      <c r="D85" s="203" t="s">
        <v>150</v>
      </c>
      <c r="E85" s="204" t="s">
        <v>151</v>
      </c>
      <c r="F85" s="205" t="s">
        <v>152</v>
      </c>
      <c r="G85" s="206" t="s">
        <v>153</v>
      </c>
      <c r="H85" s="207">
        <v>60</v>
      </c>
      <c r="I85" s="208"/>
      <c r="J85" s="209">
        <f>ROUND(I85*H85,2)</f>
        <v>0</v>
      </c>
      <c r="K85" s="205" t="s">
        <v>154</v>
      </c>
      <c r="L85" s="47"/>
      <c r="M85" s="210" t="s">
        <v>5</v>
      </c>
      <c r="N85" s="211" t="s">
        <v>43</v>
      </c>
      <c r="O85" s="48"/>
      <c r="P85" s="212">
        <f>O85*H85</f>
        <v>0</v>
      </c>
      <c r="Q85" s="212">
        <v>0</v>
      </c>
      <c r="R85" s="212">
        <f>Q85*H85</f>
        <v>0</v>
      </c>
      <c r="S85" s="212">
        <v>0</v>
      </c>
      <c r="T85" s="213">
        <f>S85*H85</f>
        <v>0</v>
      </c>
      <c r="AR85" s="25" t="s">
        <v>155</v>
      </c>
      <c r="AT85" s="25" t="s">
        <v>150</v>
      </c>
      <c r="AU85" s="25" t="s">
        <v>83</v>
      </c>
      <c r="AY85" s="25" t="s">
        <v>148</v>
      </c>
      <c r="BE85" s="214">
        <f>IF(N85="základní",J85,0)</f>
        <v>0</v>
      </c>
      <c r="BF85" s="214">
        <f>IF(N85="snížená",J85,0)</f>
        <v>0</v>
      </c>
      <c r="BG85" s="214">
        <f>IF(N85="zákl. přenesená",J85,0)</f>
        <v>0</v>
      </c>
      <c r="BH85" s="214">
        <f>IF(N85="sníž. přenesená",J85,0)</f>
        <v>0</v>
      </c>
      <c r="BI85" s="214">
        <f>IF(N85="nulová",J85,0)</f>
        <v>0</v>
      </c>
      <c r="BJ85" s="25" t="s">
        <v>80</v>
      </c>
      <c r="BK85" s="214">
        <f>ROUND(I85*H85,2)</f>
        <v>0</v>
      </c>
      <c r="BL85" s="25" t="s">
        <v>155</v>
      </c>
      <c r="BM85" s="25" t="s">
        <v>156</v>
      </c>
    </row>
    <row r="86" s="1" customFormat="1">
      <c r="B86" s="47"/>
      <c r="D86" s="215" t="s">
        <v>157</v>
      </c>
      <c r="F86" s="216" t="s">
        <v>158</v>
      </c>
      <c r="I86" s="176"/>
      <c r="L86" s="47"/>
      <c r="M86" s="217"/>
      <c r="N86" s="48"/>
      <c r="O86" s="48"/>
      <c r="P86" s="48"/>
      <c r="Q86" s="48"/>
      <c r="R86" s="48"/>
      <c r="S86" s="48"/>
      <c r="T86" s="86"/>
      <c r="AT86" s="25" t="s">
        <v>157</v>
      </c>
      <c r="AU86" s="25" t="s">
        <v>83</v>
      </c>
    </row>
    <row r="87" s="11" customFormat="1">
      <c r="B87" s="218"/>
      <c r="D87" s="215" t="s">
        <v>159</v>
      </c>
      <c r="E87" s="219" t="s">
        <v>5</v>
      </c>
      <c r="F87" s="220" t="s">
        <v>160</v>
      </c>
      <c r="H87" s="219" t="s">
        <v>5</v>
      </c>
      <c r="I87" s="221"/>
      <c r="L87" s="218"/>
      <c r="M87" s="222"/>
      <c r="N87" s="223"/>
      <c r="O87" s="223"/>
      <c r="P87" s="223"/>
      <c r="Q87" s="223"/>
      <c r="R87" s="223"/>
      <c r="S87" s="223"/>
      <c r="T87" s="224"/>
      <c r="AT87" s="219" t="s">
        <v>159</v>
      </c>
      <c r="AU87" s="219" t="s">
        <v>83</v>
      </c>
      <c r="AV87" s="11" t="s">
        <v>80</v>
      </c>
      <c r="AW87" s="11" t="s">
        <v>35</v>
      </c>
      <c r="AX87" s="11" t="s">
        <v>72</v>
      </c>
      <c r="AY87" s="219" t="s">
        <v>148</v>
      </c>
    </row>
    <row r="88" s="12" customFormat="1">
      <c r="B88" s="225"/>
      <c r="D88" s="215" t="s">
        <v>159</v>
      </c>
      <c r="E88" s="226" t="s">
        <v>5</v>
      </c>
      <c r="F88" s="227" t="s">
        <v>161</v>
      </c>
      <c r="H88" s="228">
        <v>60</v>
      </c>
      <c r="I88" s="229"/>
      <c r="L88" s="225"/>
      <c r="M88" s="230"/>
      <c r="N88" s="231"/>
      <c r="O88" s="231"/>
      <c r="P88" s="231"/>
      <c r="Q88" s="231"/>
      <c r="R88" s="231"/>
      <c r="S88" s="231"/>
      <c r="T88" s="232"/>
      <c r="AT88" s="226" t="s">
        <v>159</v>
      </c>
      <c r="AU88" s="226" t="s">
        <v>83</v>
      </c>
      <c r="AV88" s="12" t="s">
        <v>83</v>
      </c>
      <c r="AW88" s="12" t="s">
        <v>35</v>
      </c>
      <c r="AX88" s="12" t="s">
        <v>80</v>
      </c>
      <c r="AY88" s="226" t="s">
        <v>148</v>
      </c>
    </row>
    <row r="89" s="1" customFormat="1" ht="25.5" customHeight="1">
      <c r="B89" s="202"/>
      <c r="C89" s="203" t="s">
        <v>83</v>
      </c>
      <c r="D89" s="203" t="s">
        <v>150</v>
      </c>
      <c r="E89" s="204" t="s">
        <v>162</v>
      </c>
      <c r="F89" s="205" t="s">
        <v>163</v>
      </c>
      <c r="G89" s="206" t="s">
        <v>164</v>
      </c>
      <c r="H89" s="207">
        <v>10</v>
      </c>
      <c r="I89" s="208"/>
      <c r="J89" s="209">
        <f>ROUND(I89*H89,2)</f>
        <v>0</v>
      </c>
      <c r="K89" s="205" t="s">
        <v>154</v>
      </c>
      <c r="L89" s="47"/>
      <c r="M89" s="210" t="s">
        <v>5</v>
      </c>
      <c r="N89" s="211" t="s">
        <v>43</v>
      </c>
      <c r="O89" s="48"/>
      <c r="P89" s="212">
        <f>O89*H89</f>
        <v>0</v>
      </c>
      <c r="Q89" s="212">
        <v>0</v>
      </c>
      <c r="R89" s="212">
        <f>Q89*H89</f>
        <v>0</v>
      </c>
      <c r="S89" s="212">
        <v>0</v>
      </c>
      <c r="T89" s="213">
        <f>S89*H89</f>
        <v>0</v>
      </c>
      <c r="AR89" s="25" t="s">
        <v>155</v>
      </c>
      <c r="AT89" s="25" t="s">
        <v>150</v>
      </c>
      <c r="AU89" s="25" t="s">
        <v>83</v>
      </c>
      <c r="AY89" s="25" t="s">
        <v>148</v>
      </c>
      <c r="BE89" s="214">
        <f>IF(N89="základní",J89,0)</f>
        <v>0</v>
      </c>
      <c r="BF89" s="214">
        <f>IF(N89="snížená",J89,0)</f>
        <v>0</v>
      </c>
      <c r="BG89" s="214">
        <f>IF(N89="zákl. přenesená",J89,0)</f>
        <v>0</v>
      </c>
      <c r="BH89" s="214">
        <f>IF(N89="sníž. přenesená",J89,0)</f>
        <v>0</v>
      </c>
      <c r="BI89" s="214">
        <f>IF(N89="nulová",J89,0)</f>
        <v>0</v>
      </c>
      <c r="BJ89" s="25" t="s">
        <v>80</v>
      </c>
      <c r="BK89" s="214">
        <f>ROUND(I89*H89,2)</f>
        <v>0</v>
      </c>
      <c r="BL89" s="25" t="s">
        <v>155</v>
      </c>
      <c r="BM89" s="25" t="s">
        <v>165</v>
      </c>
    </row>
    <row r="90" s="1" customFormat="1">
      <c r="B90" s="47"/>
      <c r="D90" s="215" t="s">
        <v>157</v>
      </c>
      <c r="F90" s="216" t="s">
        <v>166</v>
      </c>
      <c r="I90" s="176"/>
      <c r="L90" s="47"/>
      <c r="M90" s="217"/>
      <c r="N90" s="48"/>
      <c r="O90" s="48"/>
      <c r="P90" s="48"/>
      <c r="Q90" s="48"/>
      <c r="R90" s="48"/>
      <c r="S90" s="48"/>
      <c r="T90" s="86"/>
      <c r="AT90" s="25" t="s">
        <v>157</v>
      </c>
      <c r="AU90" s="25" t="s">
        <v>83</v>
      </c>
    </row>
    <row r="91" s="11" customFormat="1">
      <c r="B91" s="218"/>
      <c r="D91" s="215" t="s">
        <v>159</v>
      </c>
      <c r="E91" s="219" t="s">
        <v>5</v>
      </c>
      <c r="F91" s="220" t="s">
        <v>160</v>
      </c>
      <c r="H91" s="219" t="s">
        <v>5</v>
      </c>
      <c r="I91" s="221"/>
      <c r="L91" s="218"/>
      <c r="M91" s="222"/>
      <c r="N91" s="223"/>
      <c r="O91" s="223"/>
      <c r="P91" s="223"/>
      <c r="Q91" s="223"/>
      <c r="R91" s="223"/>
      <c r="S91" s="223"/>
      <c r="T91" s="224"/>
      <c r="AT91" s="219" t="s">
        <v>159</v>
      </c>
      <c r="AU91" s="219" t="s">
        <v>83</v>
      </c>
      <c r="AV91" s="11" t="s">
        <v>80</v>
      </c>
      <c r="AW91" s="11" t="s">
        <v>35</v>
      </c>
      <c r="AX91" s="11" t="s">
        <v>72</v>
      </c>
      <c r="AY91" s="219" t="s">
        <v>148</v>
      </c>
    </row>
    <row r="92" s="12" customFormat="1">
      <c r="B92" s="225"/>
      <c r="D92" s="215" t="s">
        <v>159</v>
      </c>
      <c r="E92" s="226" t="s">
        <v>5</v>
      </c>
      <c r="F92" s="227" t="s">
        <v>167</v>
      </c>
      <c r="H92" s="228">
        <v>10</v>
      </c>
      <c r="I92" s="229"/>
      <c r="L92" s="225"/>
      <c r="M92" s="230"/>
      <c r="N92" s="231"/>
      <c r="O92" s="231"/>
      <c r="P92" s="231"/>
      <c r="Q92" s="231"/>
      <c r="R92" s="231"/>
      <c r="S92" s="231"/>
      <c r="T92" s="232"/>
      <c r="AT92" s="226" t="s">
        <v>159</v>
      </c>
      <c r="AU92" s="226" t="s">
        <v>83</v>
      </c>
      <c r="AV92" s="12" t="s">
        <v>83</v>
      </c>
      <c r="AW92" s="12" t="s">
        <v>35</v>
      </c>
      <c r="AX92" s="12" t="s">
        <v>80</v>
      </c>
      <c r="AY92" s="226" t="s">
        <v>148</v>
      </c>
    </row>
    <row r="93" s="1" customFormat="1" ht="16.5" customHeight="1">
      <c r="B93" s="202"/>
      <c r="C93" s="203" t="s">
        <v>168</v>
      </c>
      <c r="D93" s="203" t="s">
        <v>150</v>
      </c>
      <c r="E93" s="204" t="s">
        <v>169</v>
      </c>
      <c r="F93" s="205" t="s">
        <v>170</v>
      </c>
      <c r="G93" s="206" t="s">
        <v>171</v>
      </c>
      <c r="H93" s="207">
        <v>2</v>
      </c>
      <c r="I93" s="208"/>
      <c r="J93" s="209">
        <f>ROUND(I93*H93,2)</f>
        <v>0</v>
      </c>
      <c r="K93" s="205" t="s">
        <v>154</v>
      </c>
      <c r="L93" s="47"/>
      <c r="M93" s="210" t="s">
        <v>5</v>
      </c>
      <c r="N93" s="211" t="s">
        <v>43</v>
      </c>
      <c r="O93" s="48"/>
      <c r="P93" s="212">
        <f>O93*H93</f>
        <v>0</v>
      </c>
      <c r="Q93" s="212">
        <v>0.0086800000000000002</v>
      </c>
      <c r="R93" s="212">
        <f>Q93*H93</f>
        <v>0.01736</v>
      </c>
      <c r="S93" s="212">
        <v>0</v>
      </c>
      <c r="T93" s="213">
        <f>S93*H93</f>
        <v>0</v>
      </c>
      <c r="AR93" s="25" t="s">
        <v>155</v>
      </c>
      <c r="AT93" s="25" t="s">
        <v>150</v>
      </c>
      <c r="AU93" s="25" t="s">
        <v>83</v>
      </c>
      <c r="AY93" s="25" t="s">
        <v>148</v>
      </c>
      <c r="BE93" s="214">
        <f>IF(N93="základní",J93,0)</f>
        <v>0</v>
      </c>
      <c r="BF93" s="214">
        <f>IF(N93="snížená",J93,0)</f>
        <v>0</v>
      </c>
      <c r="BG93" s="214">
        <f>IF(N93="zákl. přenesená",J93,0)</f>
        <v>0</v>
      </c>
      <c r="BH93" s="214">
        <f>IF(N93="sníž. přenesená",J93,0)</f>
        <v>0</v>
      </c>
      <c r="BI93" s="214">
        <f>IF(N93="nulová",J93,0)</f>
        <v>0</v>
      </c>
      <c r="BJ93" s="25" t="s">
        <v>80</v>
      </c>
      <c r="BK93" s="214">
        <f>ROUND(I93*H93,2)</f>
        <v>0</v>
      </c>
      <c r="BL93" s="25" t="s">
        <v>155</v>
      </c>
      <c r="BM93" s="25" t="s">
        <v>172</v>
      </c>
    </row>
    <row r="94" s="1" customFormat="1">
      <c r="B94" s="47"/>
      <c r="D94" s="215" t="s">
        <v>157</v>
      </c>
      <c r="F94" s="216" t="s">
        <v>173</v>
      </c>
      <c r="I94" s="176"/>
      <c r="L94" s="47"/>
      <c r="M94" s="217"/>
      <c r="N94" s="48"/>
      <c r="O94" s="48"/>
      <c r="P94" s="48"/>
      <c r="Q94" s="48"/>
      <c r="R94" s="48"/>
      <c r="S94" s="48"/>
      <c r="T94" s="86"/>
      <c r="AT94" s="25" t="s">
        <v>157</v>
      </c>
      <c r="AU94" s="25" t="s">
        <v>83</v>
      </c>
    </row>
    <row r="95" s="1" customFormat="1" ht="16.5" customHeight="1">
      <c r="B95" s="202"/>
      <c r="C95" s="203" t="s">
        <v>155</v>
      </c>
      <c r="D95" s="203" t="s">
        <v>150</v>
      </c>
      <c r="E95" s="204" t="s">
        <v>174</v>
      </c>
      <c r="F95" s="205" t="s">
        <v>175</v>
      </c>
      <c r="G95" s="206" t="s">
        <v>171</v>
      </c>
      <c r="H95" s="207">
        <v>4</v>
      </c>
      <c r="I95" s="208"/>
      <c r="J95" s="209">
        <f>ROUND(I95*H95,2)</f>
        <v>0</v>
      </c>
      <c r="K95" s="205" t="s">
        <v>154</v>
      </c>
      <c r="L95" s="47"/>
      <c r="M95" s="210" t="s">
        <v>5</v>
      </c>
      <c r="N95" s="211" t="s">
        <v>43</v>
      </c>
      <c r="O95" s="48"/>
      <c r="P95" s="212">
        <f>O95*H95</f>
        <v>0</v>
      </c>
      <c r="Q95" s="212">
        <v>0.036900000000000002</v>
      </c>
      <c r="R95" s="212">
        <f>Q95*H95</f>
        <v>0.14760000000000001</v>
      </c>
      <c r="S95" s="212">
        <v>0</v>
      </c>
      <c r="T95" s="213">
        <f>S95*H95</f>
        <v>0</v>
      </c>
      <c r="AR95" s="25" t="s">
        <v>155</v>
      </c>
      <c r="AT95" s="25" t="s">
        <v>150</v>
      </c>
      <c r="AU95" s="25" t="s">
        <v>83</v>
      </c>
      <c r="AY95" s="25" t="s">
        <v>148</v>
      </c>
      <c r="BE95" s="214">
        <f>IF(N95="základní",J95,0)</f>
        <v>0</v>
      </c>
      <c r="BF95" s="214">
        <f>IF(N95="snížená",J95,0)</f>
        <v>0</v>
      </c>
      <c r="BG95" s="214">
        <f>IF(N95="zákl. přenesená",J95,0)</f>
        <v>0</v>
      </c>
      <c r="BH95" s="214">
        <f>IF(N95="sníž. přenesená",J95,0)</f>
        <v>0</v>
      </c>
      <c r="BI95" s="214">
        <f>IF(N95="nulová",J95,0)</f>
        <v>0</v>
      </c>
      <c r="BJ95" s="25" t="s">
        <v>80</v>
      </c>
      <c r="BK95" s="214">
        <f>ROUND(I95*H95,2)</f>
        <v>0</v>
      </c>
      <c r="BL95" s="25" t="s">
        <v>155</v>
      </c>
      <c r="BM95" s="25" t="s">
        <v>176</v>
      </c>
    </row>
    <row r="96" s="1" customFormat="1">
      <c r="B96" s="47"/>
      <c r="D96" s="215" t="s">
        <v>157</v>
      </c>
      <c r="F96" s="216" t="s">
        <v>177</v>
      </c>
      <c r="I96" s="176"/>
      <c r="L96" s="47"/>
      <c r="M96" s="217"/>
      <c r="N96" s="48"/>
      <c r="O96" s="48"/>
      <c r="P96" s="48"/>
      <c r="Q96" s="48"/>
      <c r="R96" s="48"/>
      <c r="S96" s="48"/>
      <c r="T96" s="86"/>
      <c r="AT96" s="25" t="s">
        <v>157</v>
      </c>
      <c r="AU96" s="25" t="s">
        <v>83</v>
      </c>
    </row>
    <row r="97" s="1" customFormat="1" ht="25.5" customHeight="1">
      <c r="B97" s="202"/>
      <c r="C97" s="203" t="s">
        <v>178</v>
      </c>
      <c r="D97" s="203" t="s">
        <v>150</v>
      </c>
      <c r="E97" s="204" t="s">
        <v>179</v>
      </c>
      <c r="F97" s="205" t="s">
        <v>180</v>
      </c>
      <c r="G97" s="206" t="s">
        <v>181</v>
      </c>
      <c r="H97" s="207">
        <v>14</v>
      </c>
      <c r="I97" s="208"/>
      <c r="J97" s="209">
        <f>ROUND(I97*H97,2)</f>
        <v>0</v>
      </c>
      <c r="K97" s="205" t="s">
        <v>154</v>
      </c>
      <c r="L97" s="47"/>
      <c r="M97" s="210" t="s">
        <v>5</v>
      </c>
      <c r="N97" s="211" t="s">
        <v>43</v>
      </c>
      <c r="O97" s="48"/>
      <c r="P97" s="212">
        <f>O97*H97</f>
        <v>0</v>
      </c>
      <c r="Q97" s="212">
        <v>0</v>
      </c>
      <c r="R97" s="212">
        <f>Q97*H97</f>
        <v>0</v>
      </c>
      <c r="S97" s="212">
        <v>0</v>
      </c>
      <c r="T97" s="213">
        <f>S97*H97</f>
        <v>0</v>
      </c>
      <c r="AR97" s="25" t="s">
        <v>155</v>
      </c>
      <c r="AT97" s="25" t="s">
        <v>150</v>
      </c>
      <c r="AU97" s="25" t="s">
        <v>83</v>
      </c>
      <c r="AY97" s="25" t="s">
        <v>148</v>
      </c>
      <c r="BE97" s="214">
        <f>IF(N97="základní",J97,0)</f>
        <v>0</v>
      </c>
      <c r="BF97" s="214">
        <f>IF(N97="snížená",J97,0)</f>
        <v>0</v>
      </c>
      <c r="BG97" s="214">
        <f>IF(N97="zákl. přenesená",J97,0)</f>
        <v>0</v>
      </c>
      <c r="BH97" s="214">
        <f>IF(N97="sníž. přenesená",J97,0)</f>
        <v>0</v>
      </c>
      <c r="BI97" s="214">
        <f>IF(N97="nulová",J97,0)</f>
        <v>0</v>
      </c>
      <c r="BJ97" s="25" t="s">
        <v>80</v>
      </c>
      <c r="BK97" s="214">
        <f>ROUND(I97*H97,2)</f>
        <v>0</v>
      </c>
      <c r="BL97" s="25" t="s">
        <v>155</v>
      </c>
      <c r="BM97" s="25" t="s">
        <v>182</v>
      </c>
    </row>
    <row r="98" s="1" customFormat="1">
      <c r="B98" s="47"/>
      <c r="D98" s="215" t="s">
        <v>157</v>
      </c>
      <c r="F98" s="216" t="s">
        <v>183</v>
      </c>
      <c r="I98" s="176"/>
      <c r="L98" s="47"/>
      <c r="M98" s="217"/>
      <c r="N98" s="48"/>
      <c r="O98" s="48"/>
      <c r="P98" s="48"/>
      <c r="Q98" s="48"/>
      <c r="R98" s="48"/>
      <c r="S98" s="48"/>
      <c r="T98" s="86"/>
      <c r="AT98" s="25" t="s">
        <v>157</v>
      </c>
      <c r="AU98" s="25" t="s">
        <v>83</v>
      </c>
    </row>
    <row r="99" s="12" customFormat="1">
      <c r="B99" s="225"/>
      <c r="D99" s="215" t="s">
        <v>159</v>
      </c>
      <c r="E99" s="226" t="s">
        <v>5</v>
      </c>
      <c r="F99" s="227" t="s">
        <v>184</v>
      </c>
      <c r="H99" s="228">
        <v>9</v>
      </c>
      <c r="I99" s="229"/>
      <c r="L99" s="225"/>
      <c r="M99" s="230"/>
      <c r="N99" s="231"/>
      <c r="O99" s="231"/>
      <c r="P99" s="231"/>
      <c r="Q99" s="231"/>
      <c r="R99" s="231"/>
      <c r="S99" s="231"/>
      <c r="T99" s="232"/>
      <c r="AT99" s="226" t="s">
        <v>159</v>
      </c>
      <c r="AU99" s="226" t="s">
        <v>83</v>
      </c>
      <c r="AV99" s="12" t="s">
        <v>83</v>
      </c>
      <c r="AW99" s="12" t="s">
        <v>35</v>
      </c>
      <c r="AX99" s="12" t="s">
        <v>72</v>
      </c>
      <c r="AY99" s="226" t="s">
        <v>148</v>
      </c>
    </row>
    <row r="100" s="12" customFormat="1">
      <c r="B100" s="225"/>
      <c r="D100" s="215" t="s">
        <v>159</v>
      </c>
      <c r="E100" s="226" t="s">
        <v>5</v>
      </c>
      <c r="F100" s="227" t="s">
        <v>185</v>
      </c>
      <c r="H100" s="228">
        <v>5</v>
      </c>
      <c r="I100" s="229"/>
      <c r="L100" s="225"/>
      <c r="M100" s="230"/>
      <c r="N100" s="231"/>
      <c r="O100" s="231"/>
      <c r="P100" s="231"/>
      <c r="Q100" s="231"/>
      <c r="R100" s="231"/>
      <c r="S100" s="231"/>
      <c r="T100" s="232"/>
      <c r="AT100" s="226" t="s">
        <v>159</v>
      </c>
      <c r="AU100" s="226" t="s">
        <v>83</v>
      </c>
      <c r="AV100" s="12" t="s">
        <v>83</v>
      </c>
      <c r="AW100" s="12" t="s">
        <v>35</v>
      </c>
      <c r="AX100" s="12" t="s">
        <v>72</v>
      </c>
      <c r="AY100" s="226" t="s">
        <v>148</v>
      </c>
    </row>
    <row r="101" s="13" customFormat="1">
      <c r="B101" s="233"/>
      <c r="D101" s="215" t="s">
        <v>159</v>
      </c>
      <c r="E101" s="234" t="s">
        <v>5</v>
      </c>
      <c r="F101" s="235" t="s">
        <v>186</v>
      </c>
      <c r="H101" s="236">
        <v>14</v>
      </c>
      <c r="I101" s="237"/>
      <c r="L101" s="233"/>
      <c r="M101" s="238"/>
      <c r="N101" s="239"/>
      <c r="O101" s="239"/>
      <c r="P101" s="239"/>
      <c r="Q101" s="239"/>
      <c r="R101" s="239"/>
      <c r="S101" s="239"/>
      <c r="T101" s="240"/>
      <c r="AT101" s="234" t="s">
        <v>159</v>
      </c>
      <c r="AU101" s="234" t="s">
        <v>83</v>
      </c>
      <c r="AV101" s="13" t="s">
        <v>155</v>
      </c>
      <c r="AW101" s="13" t="s">
        <v>35</v>
      </c>
      <c r="AX101" s="13" t="s">
        <v>80</v>
      </c>
      <c r="AY101" s="234" t="s">
        <v>148</v>
      </c>
    </row>
    <row r="102" s="1" customFormat="1" ht="16.5" customHeight="1">
      <c r="B102" s="202"/>
      <c r="C102" s="203" t="s">
        <v>187</v>
      </c>
      <c r="D102" s="203" t="s">
        <v>150</v>
      </c>
      <c r="E102" s="204" t="s">
        <v>188</v>
      </c>
      <c r="F102" s="205" t="s">
        <v>189</v>
      </c>
      <c r="G102" s="206" t="s">
        <v>181</v>
      </c>
      <c r="H102" s="207">
        <v>118.639</v>
      </c>
      <c r="I102" s="208"/>
      <c r="J102" s="209">
        <f>ROUND(I102*H102,2)</f>
        <v>0</v>
      </c>
      <c r="K102" s="205" t="s">
        <v>154</v>
      </c>
      <c r="L102" s="47"/>
      <c r="M102" s="210" t="s">
        <v>5</v>
      </c>
      <c r="N102" s="211" t="s">
        <v>43</v>
      </c>
      <c r="O102" s="48"/>
      <c r="P102" s="212">
        <f>O102*H102</f>
        <v>0</v>
      </c>
      <c r="Q102" s="212">
        <v>0</v>
      </c>
      <c r="R102" s="212">
        <f>Q102*H102</f>
        <v>0</v>
      </c>
      <c r="S102" s="212">
        <v>0</v>
      </c>
      <c r="T102" s="213">
        <f>S102*H102</f>
        <v>0</v>
      </c>
      <c r="AR102" s="25" t="s">
        <v>155</v>
      </c>
      <c r="AT102" s="25" t="s">
        <v>150</v>
      </c>
      <c r="AU102" s="25" t="s">
        <v>83</v>
      </c>
      <c r="AY102" s="25" t="s">
        <v>148</v>
      </c>
      <c r="BE102" s="214">
        <f>IF(N102="základní",J102,0)</f>
        <v>0</v>
      </c>
      <c r="BF102" s="214">
        <f>IF(N102="snížená",J102,0)</f>
        <v>0</v>
      </c>
      <c r="BG102" s="214">
        <f>IF(N102="zákl. přenesená",J102,0)</f>
        <v>0</v>
      </c>
      <c r="BH102" s="214">
        <f>IF(N102="sníž. přenesená",J102,0)</f>
        <v>0</v>
      </c>
      <c r="BI102" s="214">
        <f>IF(N102="nulová",J102,0)</f>
        <v>0</v>
      </c>
      <c r="BJ102" s="25" t="s">
        <v>80</v>
      </c>
      <c r="BK102" s="214">
        <f>ROUND(I102*H102,2)</f>
        <v>0</v>
      </c>
      <c r="BL102" s="25" t="s">
        <v>155</v>
      </c>
      <c r="BM102" s="25" t="s">
        <v>190</v>
      </c>
    </row>
    <row r="103" s="1" customFormat="1">
      <c r="B103" s="47"/>
      <c r="D103" s="215" t="s">
        <v>157</v>
      </c>
      <c r="F103" s="216" t="s">
        <v>191</v>
      </c>
      <c r="I103" s="176"/>
      <c r="L103" s="47"/>
      <c r="M103" s="217"/>
      <c r="N103" s="48"/>
      <c r="O103" s="48"/>
      <c r="P103" s="48"/>
      <c r="Q103" s="48"/>
      <c r="R103" s="48"/>
      <c r="S103" s="48"/>
      <c r="T103" s="86"/>
      <c r="AT103" s="25" t="s">
        <v>157</v>
      </c>
      <c r="AU103" s="25" t="s">
        <v>83</v>
      </c>
    </row>
    <row r="104" s="11" customFormat="1">
      <c r="B104" s="218"/>
      <c r="D104" s="215" t="s">
        <v>159</v>
      </c>
      <c r="E104" s="219" t="s">
        <v>5</v>
      </c>
      <c r="F104" s="220" t="s">
        <v>192</v>
      </c>
      <c r="H104" s="219" t="s">
        <v>5</v>
      </c>
      <c r="I104" s="221"/>
      <c r="L104" s="218"/>
      <c r="M104" s="222"/>
      <c r="N104" s="223"/>
      <c r="O104" s="223"/>
      <c r="P104" s="223"/>
      <c r="Q104" s="223"/>
      <c r="R104" s="223"/>
      <c r="S104" s="223"/>
      <c r="T104" s="224"/>
      <c r="AT104" s="219" t="s">
        <v>159</v>
      </c>
      <c r="AU104" s="219" t="s">
        <v>83</v>
      </c>
      <c r="AV104" s="11" t="s">
        <v>80</v>
      </c>
      <c r="AW104" s="11" t="s">
        <v>35</v>
      </c>
      <c r="AX104" s="11" t="s">
        <v>72</v>
      </c>
      <c r="AY104" s="219" t="s">
        <v>148</v>
      </c>
    </row>
    <row r="105" s="11" customFormat="1">
      <c r="B105" s="218"/>
      <c r="D105" s="215" t="s">
        <v>159</v>
      </c>
      <c r="E105" s="219" t="s">
        <v>5</v>
      </c>
      <c r="F105" s="220" t="s">
        <v>193</v>
      </c>
      <c r="H105" s="219" t="s">
        <v>5</v>
      </c>
      <c r="I105" s="221"/>
      <c r="L105" s="218"/>
      <c r="M105" s="222"/>
      <c r="N105" s="223"/>
      <c r="O105" s="223"/>
      <c r="P105" s="223"/>
      <c r="Q105" s="223"/>
      <c r="R105" s="223"/>
      <c r="S105" s="223"/>
      <c r="T105" s="224"/>
      <c r="AT105" s="219" t="s">
        <v>159</v>
      </c>
      <c r="AU105" s="219" t="s">
        <v>83</v>
      </c>
      <c r="AV105" s="11" t="s">
        <v>80</v>
      </c>
      <c r="AW105" s="11" t="s">
        <v>35</v>
      </c>
      <c r="AX105" s="11" t="s">
        <v>72</v>
      </c>
      <c r="AY105" s="219" t="s">
        <v>148</v>
      </c>
    </row>
    <row r="106" s="12" customFormat="1">
      <c r="B106" s="225"/>
      <c r="D106" s="215" t="s">
        <v>159</v>
      </c>
      <c r="E106" s="226" t="s">
        <v>5</v>
      </c>
      <c r="F106" s="227" t="s">
        <v>194</v>
      </c>
      <c r="H106" s="228">
        <v>29.920000000000002</v>
      </c>
      <c r="I106" s="229"/>
      <c r="L106" s="225"/>
      <c r="M106" s="230"/>
      <c r="N106" s="231"/>
      <c r="O106" s="231"/>
      <c r="P106" s="231"/>
      <c r="Q106" s="231"/>
      <c r="R106" s="231"/>
      <c r="S106" s="231"/>
      <c r="T106" s="232"/>
      <c r="AT106" s="226" t="s">
        <v>159</v>
      </c>
      <c r="AU106" s="226" t="s">
        <v>83</v>
      </c>
      <c r="AV106" s="12" t="s">
        <v>83</v>
      </c>
      <c r="AW106" s="12" t="s">
        <v>35</v>
      </c>
      <c r="AX106" s="12" t="s">
        <v>72</v>
      </c>
      <c r="AY106" s="226" t="s">
        <v>148</v>
      </c>
    </row>
    <row r="107" s="12" customFormat="1">
      <c r="B107" s="225"/>
      <c r="D107" s="215" t="s">
        <v>159</v>
      </c>
      <c r="E107" s="226" t="s">
        <v>5</v>
      </c>
      <c r="F107" s="227" t="s">
        <v>195</v>
      </c>
      <c r="H107" s="228">
        <v>-5.6100000000000003</v>
      </c>
      <c r="I107" s="229"/>
      <c r="L107" s="225"/>
      <c r="M107" s="230"/>
      <c r="N107" s="231"/>
      <c r="O107" s="231"/>
      <c r="P107" s="231"/>
      <c r="Q107" s="231"/>
      <c r="R107" s="231"/>
      <c r="S107" s="231"/>
      <c r="T107" s="232"/>
      <c r="AT107" s="226" t="s">
        <v>159</v>
      </c>
      <c r="AU107" s="226" t="s">
        <v>83</v>
      </c>
      <c r="AV107" s="12" t="s">
        <v>83</v>
      </c>
      <c r="AW107" s="12" t="s">
        <v>35</v>
      </c>
      <c r="AX107" s="12" t="s">
        <v>72</v>
      </c>
      <c r="AY107" s="226" t="s">
        <v>148</v>
      </c>
    </row>
    <row r="108" s="11" customFormat="1">
      <c r="B108" s="218"/>
      <c r="D108" s="215" t="s">
        <v>159</v>
      </c>
      <c r="E108" s="219" t="s">
        <v>5</v>
      </c>
      <c r="F108" s="220" t="s">
        <v>196</v>
      </c>
      <c r="H108" s="219" t="s">
        <v>5</v>
      </c>
      <c r="I108" s="221"/>
      <c r="L108" s="218"/>
      <c r="M108" s="222"/>
      <c r="N108" s="223"/>
      <c r="O108" s="223"/>
      <c r="P108" s="223"/>
      <c r="Q108" s="223"/>
      <c r="R108" s="223"/>
      <c r="S108" s="223"/>
      <c r="T108" s="224"/>
      <c r="AT108" s="219" t="s">
        <v>159</v>
      </c>
      <c r="AU108" s="219" t="s">
        <v>83</v>
      </c>
      <c r="AV108" s="11" t="s">
        <v>80</v>
      </c>
      <c r="AW108" s="11" t="s">
        <v>35</v>
      </c>
      <c r="AX108" s="11" t="s">
        <v>72</v>
      </c>
      <c r="AY108" s="219" t="s">
        <v>148</v>
      </c>
    </row>
    <row r="109" s="12" customFormat="1">
      <c r="B109" s="225"/>
      <c r="D109" s="215" t="s">
        <v>159</v>
      </c>
      <c r="E109" s="226" t="s">
        <v>5</v>
      </c>
      <c r="F109" s="227" t="s">
        <v>197</v>
      </c>
      <c r="H109" s="228">
        <v>252.648</v>
      </c>
      <c r="I109" s="229"/>
      <c r="L109" s="225"/>
      <c r="M109" s="230"/>
      <c r="N109" s="231"/>
      <c r="O109" s="231"/>
      <c r="P109" s="231"/>
      <c r="Q109" s="231"/>
      <c r="R109" s="231"/>
      <c r="S109" s="231"/>
      <c r="T109" s="232"/>
      <c r="AT109" s="226" t="s">
        <v>159</v>
      </c>
      <c r="AU109" s="226" t="s">
        <v>83</v>
      </c>
      <c r="AV109" s="12" t="s">
        <v>83</v>
      </c>
      <c r="AW109" s="12" t="s">
        <v>35</v>
      </c>
      <c r="AX109" s="12" t="s">
        <v>72</v>
      </c>
      <c r="AY109" s="226" t="s">
        <v>148</v>
      </c>
    </row>
    <row r="110" s="12" customFormat="1">
      <c r="B110" s="225"/>
      <c r="D110" s="215" t="s">
        <v>159</v>
      </c>
      <c r="E110" s="226" t="s">
        <v>5</v>
      </c>
      <c r="F110" s="227" t="s">
        <v>198</v>
      </c>
      <c r="H110" s="228">
        <v>-76.560000000000002</v>
      </c>
      <c r="I110" s="229"/>
      <c r="L110" s="225"/>
      <c r="M110" s="230"/>
      <c r="N110" s="231"/>
      <c r="O110" s="231"/>
      <c r="P110" s="231"/>
      <c r="Q110" s="231"/>
      <c r="R110" s="231"/>
      <c r="S110" s="231"/>
      <c r="T110" s="232"/>
      <c r="AT110" s="226" t="s">
        <v>159</v>
      </c>
      <c r="AU110" s="226" t="s">
        <v>83</v>
      </c>
      <c r="AV110" s="12" t="s">
        <v>83</v>
      </c>
      <c r="AW110" s="12" t="s">
        <v>35</v>
      </c>
      <c r="AX110" s="12" t="s">
        <v>72</v>
      </c>
      <c r="AY110" s="226" t="s">
        <v>148</v>
      </c>
    </row>
    <row r="111" s="11" customFormat="1">
      <c r="B111" s="218"/>
      <c r="D111" s="215" t="s">
        <v>159</v>
      </c>
      <c r="E111" s="219" t="s">
        <v>5</v>
      </c>
      <c r="F111" s="220" t="s">
        <v>199</v>
      </c>
      <c r="H111" s="219" t="s">
        <v>5</v>
      </c>
      <c r="I111" s="221"/>
      <c r="L111" s="218"/>
      <c r="M111" s="222"/>
      <c r="N111" s="223"/>
      <c r="O111" s="223"/>
      <c r="P111" s="223"/>
      <c r="Q111" s="223"/>
      <c r="R111" s="223"/>
      <c r="S111" s="223"/>
      <c r="T111" s="224"/>
      <c r="AT111" s="219" t="s">
        <v>159</v>
      </c>
      <c r="AU111" s="219" t="s">
        <v>83</v>
      </c>
      <c r="AV111" s="11" t="s">
        <v>80</v>
      </c>
      <c r="AW111" s="11" t="s">
        <v>35</v>
      </c>
      <c r="AX111" s="11" t="s">
        <v>72</v>
      </c>
      <c r="AY111" s="219" t="s">
        <v>148</v>
      </c>
    </row>
    <row r="112" s="12" customFormat="1">
      <c r="B112" s="225"/>
      <c r="D112" s="215" t="s">
        <v>159</v>
      </c>
      <c r="E112" s="226" t="s">
        <v>5</v>
      </c>
      <c r="F112" s="227" t="s">
        <v>200</v>
      </c>
      <c r="H112" s="228">
        <v>25.591999999999999</v>
      </c>
      <c r="I112" s="229"/>
      <c r="L112" s="225"/>
      <c r="M112" s="230"/>
      <c r="N112" s="231"/>
      <c r="O112" s="231"/>
      <c r="P112" s="231"/>
      <c r="Q112" s="231"/>
      <c r="R112" s="231"/>
      <c r="S112" s="231"/>
      <c r="T112" s="232"/>
      <c r="AT112" s="226" t="s">
        <v>159</v>
      </c>
      <c r="AU112" s="226" t="s">
        <v>83</v>
      </c>
      <c r="AV112" s="12" t="s">
        <v>83</v>
      </c>
      <c r="AW112" s="12" t="s">
        <v>35</v>
      </c>
      <c r="AX112" s="12" t="s">
        <v>72</v>
      </c>
      <c r="AY112" s="226" t="s">
        <v>148</v>
      </c>
    </row>
    <row r="113" s="12" customFormat="1">
      <c r="B113" s="225"/>
      <c r="D113" s="215" t="s">
        <v>159</v>
      </c>
      <c r="E113" s="226" t="s">
        <v>5</v>
      </c>
      <c r="F113" s="227" t="s">
        <v>201</v>
      </c>
      <c r="H113" s="228">
        <v>-6.9800000000000004</v>
      </c>
      <c r="I113" s="229"/>
      <c r="L113" s="225"/>
      <c r="M113" s="230"/>
      <c r="N113" s="231"/>
      <c r="O113" s="231"/>
      <c r="P113" s="231"/>
      <c r="Q113" s="231"/>
      <c r="R113" s="231"/>
      <c r="S113" s="231"/>
      <c r="T113" s="232"/>
      <c r="AT113" s="226" t="s">
        <v>159</v>
      </c>
      <c r="AU113" s="226" t="s">
        <v>83</v>
      </c>
      <c r="AV113" s="12" t="s">
        <v>83</v>
      </c>
      <c r="AW113" s="12" t="s">
        <v>35</v>
      </c>
      <c r="AX113" s="12" t="s">
        <v>72</v>
      </c>
      <c r="AY113" s="226" t="s">
        <v>148</v>
      </c>
    </row>
    <row r="114" s="12" customFormat="1">
      <c r="B114" s="225"/>
      <c r="D114" s="215" t="s">
        <v>159</v>
      </c>
      <c r="E114" s="226" t="s">
        <v>5</v>
      </c>
      <c r="F114" s="227" t="s">
        <v>202</v>
      </c>
      <c r="H114" s="228">
        <v>1.4690000000000001</v>
      </c>
      <c r="I114" s="229"/>
      <c r="L114" s="225"/>
      <c r="M114" s="230"/>
      <c r="N114" s="231"/>
      <c r="O114" s="231"/>
      <c r="P114" s="231"/>
      <c r="Q114" s="231"/>
      <c r="R114" s="231"/>
      <c r="S114" s="231"/>
      <c r="T114" s="232"/>
      <c r="AT114" s="226" t="s">
        <v>159</v>
      </c>
      <c r="AU114" s="226" t="s">
        <v>83</v>
      </c>
      <c r="AV114" s="12" t="s">
        <v>83</v>
      </c>
      <c r="AW114" s="12" t="s">
        <v>35</v>
      </c>
      <c r="AX114" s="12" t="s">
        <v>72</v>
      </c>
      <c r="AY114" s="226" t="s">
        <v>148</v>
      </c>
    </row>
    <row r="115" s="11" customFormat="1">
      <c r="B115" s="218"/>
      <c r="D115" s="215" t="s">
        <v>159</v>
      </c>
      <c r="E115" s="219" t="s">
        <v>5</v>
      </c>
      <c r="F115" s="220" t="s">
        <v>203</v>
      </c>
      <c r="H115" s="219" t="s">
        <v>5</v>
      </c>
      <c r="I115" s="221"/>
      <c r="L115" s="218"/>
      <c r="M115" s="222"/>
      <c r="N115" s="223"/>
      <c r="O115" s="223"/>
      <c r="P115" s="223"/>
      <c r="Q115" s="223"/>
      <c r="R115" s="223"/>
      <c r="S115" s="223"/>
      <c r="T115" s="224"/>
      <c r="AT115" s="219" t="s">
        <v>159</v>
      </c>
      <c r="AU115" s="219" t="s">
        <v>83</v>
      </c>
      <c r="AV115" s="11" t="s">
        <v>80</v>
      </c>
      <c r="AW115" s="11" t="s">
        <v>35</v>
      </c>
      <c r="AX115" s="11" t="s">
        <v>72</v>
      </c>
      <c r="AY115" s="219" t="s">
        <v>148</v>
      </c>
    </row>
    <row r="116" s="12" customFormat="1">
      <c r="B116" s="225"/>
      <c r="D116" s="215" t="s">
        <v>159</v>
      </c>
      <c r="E116" s="226" t="s">
        <v>5</v>
      </c>
      <c r="F116" s="227" t="s">
        <v>204</v>
      </c>
      <c r="H116" s="228">
        <v>28.800000000000001</v>
      </c>
      <c r="I116" s="229"/>
      <c r="L116" s="225"/>
      <c r="M116" s="230"/>
      <c r="N116" s="231"/>
      <c r="O116" s="231"/>
      <c r="P116" s="231"/>
      <c r="Q116" s="231"/>
      <c r="R116" s="231"/>
      <c r="S116" s="231"/>
      <c r="T116" s="232"/>
      <c r="AT116" s="226" t="s">
        <v>159</v>
      </c>
      <c r="AU116" s="226" t="s">
        <v>83</v>
      </c>
      <c r="AV116" s="12" t="s">
        <v>83</v>
      </c>
      <c r="AW116" s="12" t="s">
        <v>35</v>
      </c>
      <c r="AX116" s="12" t="s">
        <v>72</v>
      </c>
      <c r="AY116" s="226" t="s">
        <v>148</v>
      </c>
    </row>
    <row r="117" s="12" customFormat="1">
      <c r="B117" s="225"/>
      <c r="D117" s="215" t="s">
        <v>159</v>
      </c>
      <c r="E117" s="226" t="s">
        <v>5</v>
      </c>
      <c r="F117" s="227" t="s">
        <v>205</v>
      </c>
      <c r="H117" s="228">
        <v>-12</v>
      </c>
      <c r="I117" s="229"/>
      <c r="L117" s="225"/>
      <c r="M117" s="230"/>
      <c r="N117" s="231"/>
      <c r="O117" s="231"/>
      <c r="P117" s="231"/>
      <c r="Q117" s="231"/>
      <c r="R117" s="231"/>
      <c r="S117" s="231"/>
      <c r="T117" s="232"/>
      <c r="AT117" s="226" t="s">
        <v>159</v>
      </c>
      <c r="AU117" s="226" t="s">
        <v>83</v>
      </c>
      <c r="AV117" s="12" t="s">
        <v>83</v>
      </c>
      <c r="AW117" s="12" t="s">
        <v>35</v>
      </c>
      <c r="AX117" s="12" t="s">
        <v>72</v>
      </c>
      <c r="AY117" s="226" t="s">
        <v>148</v>
      </c>
    </row>
    <row r="118" s="14" customFormat="1">
      <c r="B118" s="241"/>
      <c r="D118" s="215" t="s">
        <v>159</v>
      </c>
      <c r="E118" s="242" t="s">
        <v>5</v>
      </c>
      <c r="F118" s="243" t="s">
        <v>206</v>
      </c>
      <c r="H118" s="244">
        <v>237.279</v>
      </c>
      <c r="I118" s="245"/>
      <c r="L118" s="241"/>
      <c r="M118" s="246"/>
      <c r="N118" s="247"/>
      <c r="O118" s="247"/>
      <c r="P118" s="247"/>
      <c r="Q118" s="247"/>
      <c r="R118" s="247"/>
      <c r="S118" s="247"/>
      <c r="T118" s="248"/>
      <c r="AT118" s="242" t="s">
        <v>159</v>
      </c>
      <c r="AU118" s="242" t="s">
        <v>83</v>
      </c>
      <c r="AV118" s="14" t="s">
        <v>168</v>
      </c>
      <c r="AW118" s="14" t="s">
        <v>35</v>
      </c>
      <c r="AX118" s="14" t="s">
        <v>72</v>
      </c>
      <c r="AY118" s="242" t="s">
        <v>148</v>
      </c>
    </row>
    <row r="119" s="12" customFormat="1">
      <c r="B119" s="225"/>
      <c r="D119" s="215" t="s">
        <v>159</v>
      </c>
      <c r="E119" s="226" t="s">
        <v>5</v>
      </c>
      <c r="F119" s="227" t="s">
        <v>207</v>
      </c>
      <c r="H119" s="228">
        <v>-118.64</v>
      </c>
      <c r="I119" s="229"/>
      <c r="L119" s="225"/>
      <c r="M119" s="230"/>
      <c r="N119" s="231"/>
      <c r="O119" s="231"/>
      <c r="P119" s="231"/>
      <c r="Q119" s="231"/>
      <c r="R119" s="231"/>
      <c r="S119" s="231"/>
      <c r="T119" s="232"/>
      <c r="AT119" s="226" t="s">
        <v>159</v>
      </c>
      <c r="AU119" s="226" t="s">
        <v>83</v>
      </c>
      <c r="AV119" s="12" t="s">
        <v>83</v>
      </c>
      <c r="AW119" s="12" t="s">
        <v>35</v>
      </c>
      <c r="AX119" s="12" t="s">
        <v>72</v>
      </c>
      <c r="AY119" s="226" t="s">
        <v>148</v>
      </c>
    </row>
    <row r="120" s="13" customFormat="1">
      <c r="B120" s="233"/>
      <c r="D120" s="215" t="s">
        <v>159</v>
      </c>
      <c r="E120" s="234" t="s">
        <v>5</v>
      </c>
      <c r="F120" s="235" t="s">
        <v>186</v>
      </c>
      <c r="H120" s="236">
        <v>118.639</v>
      </c>
      <c r="I120" s="237"/>
      <c r="L120" s="233"/>
      <c r="M120" s="238"/>
      <c r="N120" s="239"/>
      <c r="O120" s="239"/>
      <c r="P120" s="239"/>
      <c r="Q120" s="239"/>
      <c r="R120" s="239"/>
      <c r="S120" s="239"/>
      <c r="T120" s="240"/>
      <c r="AT120" s="234" t="s">
        <v>159</v>
      </c>
      <c r="AU120" s="234" t="s">
        <v>83</v>
      </c>
      <c r="AV120" s="13" t="s">
        <v>155</v>
      </c>
      <c r="AW120" s="13" t="s">
        <v>35</v>
      </c>
      <c r="AX120" s="13" t="s">
        <v>80</v>
      </c>
      <c r="AY120" s="234" t="s">
        <v>148</v>
      </c>
    </row>
    <row r="121" s="1" customFormat="1" ht="16.5" customHeight="1">
      <c r="B121" s="202"/>
      <c r="C121" s="203" t="s">
        <v>208</v>
      </c>
      <c r="D121" s="203" t="s">
        <v>150</v>
      </c>
      <c r="E121" s="204" t="s">
        <v>209</v>
      </c>
      <c r="F121" s="205" t="s">
        <v>210</v>
      </c>
      <c r="G121" s="206" t="s">
        <v>181</v>
      </c>
      <c r="H121" s="207">
        <v>118.639</v>
      </c>
      <c r="I121" s="208"/>
      <c r="J121" s="209">
        <f>ROUND(I121*H121,2)</f>
        <v>0</v>
      </c>
      <c r="K121" s="205" t="s">
        <v>154</v>
      </c>
      <c r="L121" s="47"/>
      <c r="M121" s="210" t="s">
        <v>5</v>
      </c>
      <c r="N121" s="211" t="s">
        <v>43</v>
      </c>
      <c r="O121" s="48"/>
      <c r="P121" s="212">
        <f>O121*H121</f>
        <v>0</v>
      </c>
      <c r="Q121" s="212">
        <v>0</v>
      </c>
      <c r="R121" s="212">
        <f>Q121*H121</f>
        <v>0</v>
      </c>
      <c r="S121" s="212">
        <v>0</v>
      </c>
      <c r="T121" s="213">
        <f>S121*H121</f>
        <v>0</v>
      </c>
      <c r="AR121" s="25" t="s">
        <v>155</v>
      </c>
      <c r="AT121" s="25" t="s">
        <v>150</v>
      </c>
      <c r="AU121" s="25" t="s">
        <v>83</v>
      </c>
      <c r="AY121" s="25" t="s">
        <v>148</v>
      </c>
      <c r="BE121" s="214">
        <f>IF(N121="základní",J121,0)</f>
        <v>0</v>
      </c>
      <c r="BF121" s="214">
        <f>IF(N121="snížená",J121,0)</f>
        <v>0</v>
      </c>
      <c r="BG121" s="214">
        <f>IF(N121="zákl. přenesená",J121,0)</f>
        <v>0</v>
      </c>
      <c r="BH121" s="214">
        <f>IF(N121="sníž. přenesená",J121,0)</f>
        <v>0</v>
      </c>
      <c r="BI121" s="214">
        <f>IF(N121="nulová",J121,0)</f>
        <v>0</v>
      </c>
      <c r="BJ121" s="25" t="s">
        <v>80</v>
      </c>
      <c r="BK121" s="214">
        <f>ROUND(I121*H121,2)</f>
        <v>0</v>
      </c>
      <c r="BL121" s="25" t="s">
        <v>155</v>
      </c>
      <c r="BM121" s="25" t="s">
        <v>211</v>
      </c>
    </row>
    <row r="122" s="1" customFormat="1">
      <c r="B122" s="47"/>
      <c r="D122" s="215" t="s">
        <v>157</v>
      </c>
      <c r="F122" s="216" t="s">
        <v>212</v>
      </c>
      <c r="I122" s="176"/>
      <c r="L122" s="47"/>
      <c r="M122" s="217"/>
      <c r="N122" s="48"/>
      <c r="O122" s="48"/>
      <c r="P122" s="48"/>
      <c r="Q122" s="48"/>
      <c r="R122" s="48"/>
      <c r="S122" s="48"/>
      <c r="T122" s="86"/>
      <c r="AT122" s="25" t="s">
        <v>157</v>
      </c>
      <c r="AU122" s="25" t="s">
        <v>83</v>
      </c>
    </row>
    <row r="123" s="12" customFormat="1">
      <c r="B123" s="225"/>
      <c r="D123" s="215" t="s">
        <v>159</v>
      </c>
      <c r="E123" s="226" t="s">
        <v>5</v>
      </c>
      <c r="F123" s="227" t="s">
        <v>213</v>
      </c>
      <c r="H123" s="228">
        <v>118.639</v>
      </c>
      <c r="I123" s="229"/>
      <c r="L123" s="225"/>
      <c r="M123" s="230"/>
      <c r="N123" s="231"/>
      <c r="O123" s="231"/>
      <c r="P123" s="231"/>
      <c r="Q123" s="231"/>
      <c r="R123" s="231"/>
      <c r="S123" s="231"/>
      <c r="T123" s="232"/>
      <c r="AT123" s="226" t="s">
        <v>159</v>
      </c>
      <c r="AU123" s="226" t="s">
        <v>83</v>
      </c>
      <c r="AV123" s="12" t="s">
        <v>83</v>
      </c>
      <c r="AW123" s="12" t="s">
        <v>35</v>
      </c>
      <c r="AX123" s="12" t="s">
        <v>80</v>
      </c>
      <c r="AY123" s="226" t="s">
        <v>148</v>
      </c>
    </row>
    <row r="124" s="1" customFormat="1" ht="16.5" customHeight="1">
      <c r="B124" s="202"/>
      <c r="C124" s="203" t="s">
        <v>214</v>
      </c>
      <c r="D124" s="203" t="s">
        <v>150</v>
      </c>
      <c r="E124" s="204" t="s">
        <v>215</v>
      </c>
      <c r="F124" s="205" t="s">
        <v>216</v>
      </c>
      <c r="G124" s="206" t="s">
        <v>181</v>
      </c>
      <c r="H124" s="207">
        <v>118.64</v>
      </c>
      <c r="I124" s="208"/>
      <c r="J124" s="209">
        <f>ROUND(I124*H124,2)</f>
        <v>0</v>
      </c>
      <c r="K124" s="205" t="s">
        <v>154</v>
      </c>
      <c r="L124" s="47"/>
      <c r="M124" s="210" t="s">
        <v>5</v>
      </c>
      <c r="N124" s="211" t="s">
        <v>43</v>
      </c>
      <c r="O124" s="48"/>
      <c r="P124" s="212">
        <f>O124*H124</f>
        <v>0</v>
      </c>
      <c r="Q124" s="212">
        <v>0</v>
      </c>
      <c r="R124" s="212">
        <f>Q124*H124</f>
        <v>0</v>
      </c>
      <c r="S124" s="212">
        <v>0</v>
      </c>
      <c r="T124" s="213">
        <f>S124*H124</f>
        <v>0</v>
      </c>
      <c r="AR124" s="25" t="s">
        <v>155</v>
      </c>
      <c r="AT124" s="25" t="s">
        <v>150</v>
      </c>
      <c r="AU124" s="25" t="s">
        <v>83</v>
      </c>
      <c r="AY124" s="25" t="s">
        <v>148</v>
      </c>
      <c r="BE124" s="214">
        <f>IF(N124="základní",J124,0)</f>
        <v>0</v>
      </c>
      <c r="BF124" s="214">
        <f>IF(N124="snížená",J124,0)</f>
        <v>0</v>
      </c>
      <c r="BG124" s="214">
        <f>IF(N124="zákl. přenesená",J124,0)</f>
        <v>0</v>
      </c>
      <c r="BH124" s="214">
        <f>IF(N124="sníž. přenesená",J124,0)</f>
        <v>0</v>
      </c>
      <c r="BI124" s="214">
        <f>IF(N124="nulová",J124,0)</f>
        <v>0</v>
      </c>
      <c r="BJ124" s="25" t="s">
        <v>80</v>
      </c>
      <c r="BK124" s="214">
        <f>ROUND(I124*H124,2)</f>
        <v>0</v>
      </c>
      <c r="BL124" s="25" t="s">
        <v>155</v>
      </c>
      <c r="BM124" s="25" t="s">
        <v>217</v>
      </c>
    </row>
    <row r="125" s="1" customFormat="1">
      <c r="B125" s="47"/>
      <c r="D125" s="215" t="s">
        <v>157</v>
      </c>
      <c r="F125" s="216" t="s">
        <v>218</v>
      </c>
      <c r="I125" s="176"/>
      <c r="L125" s="47"/>
      <c r="M125" s="217"/>
      <c r="N125" s="48"/>
      <c r="O125" s="48"/>
      <c r="P125" s="48"/>
      <c r="Q125" s="48"/>
      <c r="R125" s="48"/>
      <c r="S125" s="48"/>
      <c r="T125" s="86"/>
      <c r="AT125" s="25" t="s">
        <v>157</v>
      </c>
      <c r="AU125" s="25" t="s">
        <v>83</v>
      </c>
    </row>
    <row r="126" s="11" customFormat="1">
      <c r="B126" s="218"/>
      <c r="D126" s="215" t="s">
        <v>159</v>
      </c>
      <c r="E126" s="219" t="s">
        <v>5</v>
      </c>
      <c r="F126" s="220" t="s">
        <v>219</v>
      </c>
      <c r="H126" s="219" t="s">
        <v>5</v>
      </c>
      <c r="I126" s="221"/>
      <c r="L126" s="218"/>
      <c r="M126" s="222"/>
      <c r="N126" s="223"/>
      <c r="O126" s="223"/>
      <c r="P126" s="223"/>
      <c r="Q126" s="223"/>
      <c r="R126" s="223"/>
      <c r="S126" s="223"/>
      <c r="T126" s="224"/>
      <c r="AT126" s="219" t="s">
        <v>159</v>
      </c>
      <c r="AU126" s="219" t="s">
        <v>83</v>
      </c>
      <c r="AV126" s="11" t="s">
        <v>80</v>
      </c>
      <c r="AW126" s="11" t="s">
        <v>35</v>
      </c>
      <c r="AX126" s="11" t="s">
        <v>72</v>
      </c>
      <c r="AY126" s="219" t="s">
        <v>148</v>
      </c>
    </row>
    <row r="127" s="12" customFormat="1">
      <c r="B127" s="225"/>
      <c r="D127" s="215" t="s">
        <v>159</v>
      </c>
      <c r="E127" s="226" t="s">
        <v>5</v>
      </c>
      <c r="F127" s="227" t="s">
        <v>220</v>
      </c>
      <c r="H127" s="228">
        <v>118.64</v>
      </c>
      <c r="I127" s="229"/>
      <c r="L127" s="225"/>
      <c r="M127" s="230"/>
      <c r="N127" s="231"/>
      <c r="O127" s="231"/>
      <c r="P127" s="231"/>
      <c r="Q127" s="231"/>
      <c r="R127" s="231"/>
      <c r="S127" s="231"/>
      <c r="T127" s="232"/>
      <c r="AT127" s="226" t="s">
        <v>159</v>
      </c>
      <c r="AU127" s="226" t="s">
        <v>83</v>
      </c>
      <c r="AV127" s="12" t="s">
        <v>83</v>
      </c>
      <c r="AW127" s="12" t="s">
        <v>35</v>
      </c>
      <c r="AX127" s="12" t="s">
        <v>80</v>
      </c>
      <c r="AY127" s="226" t="s">
        <v>148</v>
      </c>
    </row>
    <row r="128" s="1" customFormat="1" ht="16.5" customHeight="1">
      <c r="B128" s="202"/>
      <c r="C128" s="203" t="s">
        <v>221</v>
      </c>
      <c r="D128" s="203" t="s">
        <v>150</v>
      </c>
      <c r="E128" s="204" t="s">
        <v>222</v>
      </c>
      <c r="F128" s="205" t="s">
        <v>223</v>
      </c>
      <c r="G128" s="206" t="s">
        <v>181</v>
      </c>
      <c r="H128" s="207">
        <v>118.64</v>
      </c>
      <c r="I128" s="208"/>
      <c r="J128" s="209">
        <f>ROUND(I128*H128,2)</f>
        <v>0</v>
      </c>
      <c r="K128" s="205" t="s">
        <v>154</v>
      </c>
      <c r="L128" s="47"/>
      <c r="M128" s="210" t="s">
        <v>5</v>
      </c>
      <c r="N128" s="211" t="s">
        <v>43</v>
      </c>
      <c r="O128" s="48"/>
      <c r="P128" s="212">
        <f>O128*H128</f>
        <v>0</v>
      </c>
      <c r="Q128" s="212">
        <v>0</v>
      </c>
      <c r="R128" s="212">
        <f>Q128*H128</f>
        <v>0</v>
      </c>
      <c r="S128" s="212">
        <v>0</v>
      </c>
      <c r="T128" s="213">
        <f>S128*H128</f>
        <v>0</v>
      </c>
      <c r="AR128" s="25" t="s">
        <v>155</v>
      </c>
      <c r="AT128" s="25" t="s">
        <v>150</v>
      </c>
      <c r="AU128" s="25" t="s">
        <v>83</v>
      </c>
      <c r="AY128" s="25" t="s">
        <v>148</v>
      </c>
      <c r="BE128" s="214">
        <f>IF(N128="základní",J128,0)</f>
        <v>0</v>
      </c>
      <c r="BF128" s="214">
        <f>IF(N128="snížená",J128,0)</f>
        <v>0</v>
      </c>
      <c r="BG128" s="214">
        <f>IF(N128="zákl. přenesená",J128,0)</f>
        <v>0</v>
      </c>
      <c r="BH128" s="214">
        <f>IF(N128="sníž. přenesená",J128,0)</f>
        <v>0</v>
      </c>
      <c r="BI128" s="214">
        <f>IF(N128="nulová",J128,0)</f>
        <v>0</v>
      </c>
      <c r="BJ128" s="25" t="s">
        <v>80</v>
      </c>
      <c r="BK128" s="214">
        <f>ROUND(I128*H128,2)</f>
        <v>0</v>
      </c>
      <c r="BL128" s="25" t="s">
        <v>155</v>
      </c>
      <c r="BM128" s="25" t="s">
        <v>224</v>
      </c>
    </row>
    <row r="129" s="1" customFormat="1">
      <c r="B129" s="47"/>
      <c r="D129" s="215" t="s">
        <v>157</v>
      </c>
      <c r="F129" s="216" t="s">
        <v>225</v>
      </c>
      <c r="I129" s="176"/>
      <c r="L129" s="47"/>
      <c r="M129" s="217"/>
      <c r="N129" s="48"/>
      <c r="O129" s="48"/>
      <c r="P129" s="48"/>
      <c r="Q129" s="48"/>
      <c r="R129" s="48"/>
      <c r="S129" s="48"/>
      <c r="T129" s="86"/>
      <c r="AT129" s="25" t="s">
        <v>157</v>
      </c>
      <c r="AU129" s="25" t="s">
        <v>83</v>
      </c>
    </row>
    <row r="130" s="12" customFormat="1">
      <c r="B130" s="225"/>
      <c r="D130" s="215" t="s">
        <v>159</v>
      </c>
      <c r="E130" s="226" t="s">
        <v>5</v>
      </c>
      <c r="F130" s="227" t="s">
        <v>226</v>
      </c>
      <c r="H130" s="228">
        <v>118.64</v>
      </c>
      <c r="I130" s="229"/>
      <c r="L130" s="225"/>
      <c r="M130" s="230"/>
      <c r="N130" s="231"/>
      <c r="O130" s="231"/>
      <c r="P130" s="231"/>
      <c r="Q130" s="231"/>
      <c r="R130" s="231"/>
      <c r="S130" s="231"/>
      <c r="T130" s="232"/>
      <c r="AT130" s="226" t="s">
        <v>159</v>
      </c>
      <c r="AU130" s="226" t="s">
        <v>83</v>
      </c>
      <c r="AV130" s="12" t="s">
        <v>83</v>
      </c>
      <c r="AW130" s="12" t="s">
        <v>35</v>
      </c>
      <c r="AX130" s="12" t="s">
        <v>80</v>
      </c>
      <c r="AY130" s="226" t="s">
        <v>148</v>
      </c>
    </row>
    <row r="131" s="1" customFormat="1" ht="16.5" customHeight="1">
      <c r="B131" s="202"/>
      <c r="C131" s="203" t="s">
        <v>167</v>
      </c>
      <c r="D131" s="203" t="s">
        <v>150</v>
      </c>
      <c r="E131" s="204" t="s">
        <v>227</v>
      </c>
      <c r="F131" s="205" t="s">
        <v>228</v>
      </c>
      <c r="G131" s="206" t="s">
        <v>229</v>
      </c>
      <c r="H131" s="207">
        <v>523.17499999999995</v>
      </c>
      <c r="I131" s="208"/>
      <c r="J131" s="209">
        <f>ROUND(I131*H131,2)</f>
        <v>0</v>
      </c>
      <c r="K131" s="205" t="s">
        <v>154</v>
      </c>
      <c r="L131" s="47"/>
      <c r="M131" s="210" t="s">
        <v>5</v>
      </c>
      <c r="N131" s="211" t="s">
        <v>43</v>
      </c>
      <c r="O131" s="48"/>
      <c r="P131" s="212">
        <f>O131*H131</f>
        <v>0</v>
      </c>
      <c r="Q131" s="212">
        <v>0.00084000000000000003</v>
      </c>
      <c r="R131" s="212">
        <f>Q131*H131</f>
        <v>0.439467</v>
      </c>
      <c r="S131" s="212">
        <v>0</v>
      </c>
      <c r="T131" s="213">
        <f>S131*H131</f>
        <v>0</v>
      </c>
      <c r="AR131" s="25" t="s">
        <v>155</v>
      </c>
      <c r="AT131" s="25" t="s">
        <v>150</v>
      </c>
      <c r="AU131" s="25" t="s">
        <v>83</v>
      </c>
      <c r="AY131" s="25" t="s">
        <v>148</v>
      </c>
      <c r="BE131" s="214">
        <f>IF(N131="základní",J131,0)</f>
        <v>0</v>
      </c>
      <c r="BF131" s="214">
        <f>IF(N131="snížená",J131,0)</f>
        <v>0</v>
      </c>
      <c r="BG131" s="214">
        <f>IF(N131="zákl. přenesená",J131,0)</f>
        <v>0</v>
      </c>
      <c r="BH131" s="214">
        <f>IF(N131="sníž. přenesená",J131,0)</f>
        <v>0</v>
      </c>
      <c r="BI131" s="214">
        <f>IF(N131="nulová",J131,0)</f>
        <v>0</v>
      </c>
      <c r="BJ131" s="25" t="s">
        <v>80</v>
      </c>
      <c r="BK131" s="214">
        <f>ROUND(I131*H131,2)</f>
        <v>0</v>
      </c>
      <c r="BL131" s="25" t="s">
        <v>155</v>
      </c>
      <c r="BM131" s="25" t="s">
        <v>230</v>
      </c>
    </row>
    <row r="132" s="1" customFormat="1">
      <c r="B132" s="47"/>
      <c r="D132" s="215" t="s">
        <v>157</v>
      </c>
      <c r="F132" s="216" t="s">
        <v>231</v>
      </c>
      <c r="I132" s="176"/>
      <c r="L132" s="47"/>
      <c r="M132" s="217"/>
      <c r="N132" s="48"/>
      <c r="O132" s="48"/>
      <c r="P132" s="48"/>
      <c r="Q132" s="48"/>
      <c r="R132" s="48"/>
      <c r="S132" s="48"/>
      <c r="T132" s="86"/>
      <c r="AT132" s="25" t="s">
        <v>157</v>
      </c>
      <c r="AU132" s="25" t="s">
        <v>83</v>
      </c>
    </row>
    <row r="133" s="11" customFormat="1">
      <c r="B133" s="218"/>
      <c r="D133" s="215" t="s">
        <v>159</v>
      </c>
      <c r="E133" s="219" t="s">
        <v>5</v>
      </c>
      <c r="F133" s="220" t="s">
        <v>193</v>
      </c>
      <c r="H133" s="219" t="s">
        <v>5</v>
      </c>
      <c r="I133" s="221"/>
      <c r="L133" s="218"/>
      <c r="M133" s="222"/>
      <c r="N133" s="223"/>
      <c r="O133" s="223"/>
      <c r="P133" s="223"/>
      <c r="Q133" s="223"/>
      <c r="R133" s="223"/>
      <c r="S133" s="223"/>
      <c r="T133" s="224"/>
      <c r="AT133" s="219" t="s">
        <v>159</v>
      </c>
      <c r="AU133" s="219" t="s">
        <v>83</v>
      </c>
      <c r="AV133" s="11" t="s">
        <v>80</v>
      </c>
      <c r="AW133" s="11" t="s">
        <v>35</v>
      </c>
      <c r="AX133" s="11" t="s">
        <v>72</v>
      </c>
      <c r="AY133" s="219" t="s">
        <v>148</v>
      </c>
    </row>
    <row r="134" s="12" customFormat="1">
      <c r="B134" s="225"/>
      <c r="D134" s="215" t="s">
        <v>159</v>
      </c>
      <c r="E134" s="226" t="s">
        <v>5</v>
      </c>
      <c r="F134" s="227" t="s">
        <v>232</v>
      </c>
      <c r="H134" s="228">
        <v>44</v>
      </c>
      <c r="I134" s="229"/>
      <c r="L134" s="225"/>
      <c r="M134" s="230"/>
      <c r="N134" s="231"/>
      <c r="O134" s="231"/>
      <c r="P134" s="231"/>
      <c r="Q134" s="231"/>
      <c r="R134" s="231"/>
      <c r="S134" s="231"/>
      <c r="T134" s="232"/>
      <c r="AT134" s="226" t="s">
        <v>159</v>
      </c>
      <c r="AU134" s="226" t="s">
        <v>83</v>
      </c>
      <c r="AV134" s="12" t="s">
        <v>83</v>
      </c>
      <c r="AW134" s="12" t="s">
        <v>35</v>
      </c>
      <c r="AX134" s="12" t="s">
        <v>72</v>
      </c>
      <c r="AY134" s="226" t="s">
        <v>148</v>
      </c>
    </row>
    <row r="135" s="11" customFormat="1">
      <c r="B135" s="218"/>
      <c r="D135" s="215" t="s">
        <v>159</v>
      </c>
      <c r="E135" s="219" t="s">
        <v>5</v>
      </c>
      <c r="F135" s="220" t="s">
        <v>196</v>
      </c>
      <c r="H135" s="219" t="s">
        <v>5</v>
      </c>
      <c r="I135" s="221"/>
      <c r="L135" s="218"/>
      <c r="M135" s="222"/>
      <c r="N135" s="223"/>
      <c r="O135" s="223"/>
      <c r="P135" s="223"/>
      <c r="Q135" s="223"/>
      <c r="R135" s="223"/>
      <c r="S135" s="223"/>
      <c r="T135" s="224"/>
      <c r="AT135" s="219" t="s">
        <v>159</v>
      </c>
      <c r="AU135" s="219" t="s">
        <v>83</v>
      </c>
      <c r="AV135" s="11" t="s">
        <v>80</v>
      </c>
      <c r="AW135" s="11" t="s">
        <v>35</v>
      </c>
      <c r="AX135" s="11" t="s">
        <v>72</v>
      </c>
      <c r="AY135" s="219" t="s">
        <v>148</v>
      </c>
    </row>
    <row r="136" s="12" customFormat="1">
      <c r="B136" s="225"/>
      <c r="D136" s="215" t="s">
        <v>159</v>
      </c>
      <c r="E136" s="226" t="s">
        <v>5</v>
      </c>
      <c r="F136" s="227" t="s">
        <v>233</v>
      </c>
      <c r="H136" s="228">
        <v>382.80000000000001</v>
      </c>
      <c r="I136" s="229"/>
      <c r="L136" s="225"/>
      <c r="M136" s="230"/>
      <c r="N136" s="231"/>
      <c r="O136" s="231"/>
      <c r="P136" s="231"/>
      <c r="Q136" s="231"/>
      <c r="R136" s="231"/>
      <c r="S136" s="231"/>
      <c r="T136" s="232"/>
      <c r="AT136" s="226" t="s">
        <v>159</v>
      </c>
      <c r="AU136" s="226" t="s">
        <v>83</v>
      </c>
      <c r="AV136" s="12" t="s">
        <v>83</v>
      </c>
      <c r="AW136" s="12" t="s">
        <v>35</v>
      </c>
      <c r="AX136" s="12" t="s">
        <v>72</v>
      </c>
      <c r="AY136" s="226" t="s">
        <v>148</v>
      </c>
    </row>
    <row r="137" s="11" customFormat="1">
      <c r="B137" s="218"/>
      <c r="D137" s="215" t="s">
        <v>159</v>
      </c>
      <c r="E137" s="219" t="s">
        <v>5</v>
      </c>
      <c r="F137" s="220" t="s">
        <v>199</v>
      </c>
      <c r="H137" s="219" t="s">
        <v>5</v>
      </c>
      <c r="I137" s="221"/>
      <c r="L137" s="218"/>
      <c r="M137" s="222"/>
      <c r="N137" s="223"/>
      <c r="O137" s="223"/>
      <c r="P137" s="223"/>
      <c r="Q137" s="223"/>
      <c r="R137" s="223"/>
      <c r="S137" s="223"/>
      <c r="T137" s="224"/>
      <c r="AT137" s="219" t="s">
        <v>159</v>
      </c>
      <c r="AU137" s="219" t="s">
        <v>83</v>
      </c>
      <c r="AV137" s="11" t="s">
        <v>80</v>
      </c>
      <c r="AW137" s="11" t="s">
        <v>35</v>
      </c>
      <c r="AX137" s="11" t="s">
        <v>72</v>
      </c>
      <c r="AY137" s="219" t="s">
        <v>148</v>
      </c>
    </row>
    <row r="138" s="12" customFormat="1">
      <c r="B138" s="225"/>
      <c r="D138" s="215" t="s">
        <v>159</v>
      </c>
      <c r="E138" s="226" t="s">
        <v>5</v>
      </c>
      <c r="F138" s="227" t="s">
        <v>234</v>
      </c>
      <c r="H138" s="228">
        <v>38.774999999999999</v>
      </c>
      <c r="I138" s="229"/>
      <c r="L138" s="225"/>
      <c r="M138" s="230"/>
      <c r="N138" s="231"/>
      <c r="O138" s="231"/>
      <c r="P138" s="231"/>
      <c r="Q138" s="231"/>
      <c r="R138" s="231"/>
      <c r="S138" s="231"/>
      <c r="T138" s="232"/>
      <c r="AT138" s="226" t="s">
        <v>159</v>
      </c>
      <c r="AU138" s="226" t="s">
        <v>83</v>
      </c>
      <c r="AV138" s="12" t="s">
        <v>83</v>
      </c>
      <c r="AW138" s="12" t="s">
        <v>35</v>
      </c>
      <c r="AX138" s="12" t="s">
        <v>72</v>
      </c>
      <c r="AY138" s="226" t="s">
        <v>148</v>
      </c>
    </row>
    <row r="139" s="11" customFormat="1">
      <c r="B139" s="218"/>
      <c r="D139" s="215" t="s">
        <v>159</v>
      </c>
      <c r="E139" s="219" t="s">
        <v>5</v>
      </c>
      <c r="F139" s="220" t="s">
        <v>203</v>
      </c>
      <c r="H139" s="219" t="s">
        <v>5</v>
      </c>
      <c r="I139" s="221"/>
      <c r="L139" s="218"/>
      <c r="M139" s="222"/>
      <c r="N139" s="223"/>
      <c r="O139" s="223"/>
      <c r="P139" s="223"/>
      <c r="Q139" s="223"/>
      <c r="R139" s="223"/>
      <c r="S139" s="223"/>
      <c r="T139" s="224"/>
      <c r="AT139" s="219" t="s">
        <v>159</v>
      </c>
      <c r="AU139" s="219" t="s">
        <v>83</v>
      </c>
      <c r="AV139" s="11" t="s">
        <v>80</v>
      </c>
      <c r="AW139" s="11" t="s">
        <v>35</v>
      </c>
      <c r="AX139" s="11" t="s">
        <v>72</v>
      </c>
      <c r="AY139" s="219" t="s">
        <v>148</v>
      </c>
    </row>
    <row r="140" s="12" customFormat="1">
      <c r="B140" s="225"/>
      <c r="D140" s="215" t="s">
        <v>159</v>
      </c>
      <c r="E140" s="226" t="s">
        <v>5</v>
      </c>
      <c r="F140" s="227" t="s">
        <v>235</v>
      </c>
      <c r="H140" s="228">
        <v>57.600000000000001</v>
      </c>
      <c r="I140" s="229"/>
      <c r="L140" s="225"/>
      <c r="M140" s="230"/>
      <c r="N140" s="231"/>
      <c r="O140" s="231"/>
      <c r="P140" s="231"/>
      <c r="Q140" s="231"/>
      <c r="R140" s="231"/>
      <c r="S140" s="231"/>
      <c r="T140" s="232"/>
      <c r="AT140" s="226" t="s">
        <v>159</v>
      </c>
      <c r="AU140" s="226" t="s">
        <v>83</v>
      </c>
      <c r="AV140" s="12" t="s">
        <v>83</v>
      </c>
      <c r="AW140" s="12" t="s">
        <v>35</v>
      </c>
      <c r="AX140" s="12" t="s">
        <v>72</v>
      </c>
      <c r="AY140" s="226" t="s">
        <v>148</v>
      </c>
    </row>
    <row r="141" s="13" customFormat="1">
      <c r="B141" s="233"/>
      <c r="D141" s="215" t="s">
        <v>159</v>
      </c>
      <c r="E141" s="234" t="s">
        <v>5</v>
      </c>
      <c r="F141" s="235" t="s">
        <v>186</v>
      </c>
      <c r="H141" s="236">
        <v>523.17499999999995</v>
      </c>
      <c r="I141" s="237"/>
      <c r="L141" s="233"/>
      <c r="M141" s="238"/>
      <c r="N141" s="239"/>
      <c r="O141" s="239"/>
      <c r="P141" s="239"/>
      <c r="Q141" s="239"/>
      <c r="R141" s="239"/>
      <c r="S141" s="239"/>
      <c r="T141" s="240"/>
      <c r="AT141" s="234" t="s">
        <v>159</v>
      </c>
      <c r="AU141" s="234" t="s">
        <v>83</v>
      </c>
      <c r="AV141" s="13" t="s">
        <v>155</v>
      </c>
      <c r="AW141" s="13" t="s">
        <v>35</v>
      </c>
      <c r="AX141" s="13" t="s">
        <v>80</v>
      </c>
      <c r="AY141" s="234" t="s">
        <v>148</v>
      </c>
    </row>
    <row r="142" s="1" customFormat="1" ht="16.5" customHeight="1">
      <c r="B142" s="202"/>
      <c r="C142" s="203" t="s">
        <v>236</v>
      </c>
      <c r="D142" s="203" t="s">
        <v>150</v>
      </c>
      <c r="E142" s="204" t="s">
        <v>237</v>
      </c>
      <c r="F142" s="205" t="s">
        <v>238</v>
      </c>
      <c r="G142" s="206" t="s">
        <v>229</v>
      </c>
      <c r="H142" s="207">
        <v>523.17499999999995</v>
      </c>
      <c r="I142" s="208"/>
      <c r="J142" s="209">
        <f>ROUND(I142*H142,2)</f>
        <v>0</v>
      </c>
      <c r="K142" s="205" t="s">
        <v>154</v>
      </c>
      <c r="L142" s="47"/>
      <c r="M142" s="210" t="s">
        <v>5</v>
      </c>
      <c r="N142" s="211" t="s">
        <v>43</v>
      </c>
      <c r="O142" s="48"/>
      <c r="P142" s="212">
        <f>O142*H142</f>
        <v>0</v>
      </c>
      <c r="Q142" s="212">
        <v>0</v>
      </c>
      <c r="R142" s="212">
        <f>Q142*H142</f>
        <v>0</v>
      </c>
      <c r="S142" s="212">
        <v>0</v>
      </c>
      <c r="T142" s="213">
        <f>S142*H142</f>
        <v>0</v>
      </c>
      <c r="AR142" s="25" t="s">
        <v>155</v>
      </c>
      <c r="AT142" s="25" t="s">
        <v>150</v>
      </c>
      <c r="AU142" s="25" t="s">
        <v>83</v>
      </c>
      <c r="AY142" s="25" t="s">
        <v>148</v>
      </c>
      <c r="BE142" s="214">
        <f>IF(N142="základní",J142,0)</f>
        <v>0</v>
      </c>
      <c r="BF142" s="214">
        <f>IF(N142="snížená",J142,0)</f>
        <v>0</v>
      </c>
      <c r="BG142" s="214">
        <f>IF(N142="zákl. přenesená",J142,0)</f>
        <v>0</v>
      </c>
      <c r="BH142" s="214">
        <f>IF(N142="sníž. přenesená",J142,0)</f>
        <v>0</v>
      </c>
      <c r="BI142" s="214">
        <f>IF(N142="nulová",J142,0)</f>
        <v>0</v>
      </c>
      <c r="BJ142" s="25" t="s">
        <v>80</v>
      </c>
      <c r="BK142" s="214">
        <f>ROUND(I142*H142,2)</f>
        <v>0</v>
      </c>
      <c r="BL142" s="25" t="s">
        <v>155</v>
      </c>
      <c r="BM142" s="25" t="s">
        <v>239</v>
      </c>
    </row>
    <row r="143" s="1" customFormat="1">
      <c r="B143" s="47"/>
      <c r="D143" s="215" t="s">
        <v>157</v>
      </c>
      <c r="F143" s="216" t="s">
        <v>240</v>
      </c>
      <c r="I143" s="176"/>
      <c r="L143" s="47"/>
      <c r="M143" s="217"/>
      <c r="N143" s="48"/>
      <c r="O143" s="48"/>
      <c r="P143" s="48"/>
      <c r="Q143" s="48"/>
      <c r="R143" s="48"/>
      <c r="S143" s="48"/>
      <c r="T143" s="86"/>
      <c r="AT143" s="25" t="s">
        <v>157</v>
      </c>
      <c r="AU143" s="25" t="s">
        <v>83</v>
      </c>
    </row>
    <row r="144" s="1" customFormat="1" ht="16.5" customHeight="1">
      <c r="B144" s="202"/>
      <c r="C144" s="203" t="s">
        <v>241</v>
      </c>
      <c r="D144" s="203" t="s">
        <v>150</v>
      </c>
      <c r="E144" s="204" t="s">
        <v>242</v>
      </c>
      <c r="F144" s="205" t="s">
        <v>243</v>
      </c>
      <c r="G144" s="206" t="s">
        <v>181</v>
      </c>
      <c r="H144" s="207">
        <v>237.279</v>
      </c>
      <c r="I144" s="208"/>
      <c r="J144" s="209">
        <f>ROUND(I144*H144,2)</f>
        <v>0</v>
      </c>
      <c r="K144" s="205" t="s">
        <v>154</v>
      </c>
      <c r="L144" s="47"/>
      <c r="M144" s="210" t="s">
        <v>5</v>
      </c>
      <c r="N144" s="211" t="s">
        <v>43</v>
      </c>
      <c r="O144" s="48"/>
      <c r="P144" s="212">
        <f>O144*H144</f>
        <v>0</v>
      </c>
      <c r="Q144" s="212">
        <v>0</v>
      </c>
      <c r="R144" s="212">
        <f>Q144*H144</f>
        <v>0</v>
      </c>
      <c r="S144" s="212">
        <v>0</v>
      </c>
      <c r="T144" s="213">
        <f>S144*H144</f>
        <v>0</v>
      </c>
      <c r="AR144" s="25" t="s">
        <v>155</v>
      </c>
      <c r="AT144" s="25" t="s">
        <v>150</v>
      </c>
      <c r="AU144" s="25" t="s">
        <v>83</v>
      </c>
      <c r="AY144" s="25" t="s">
        <v>148</v>
      </c>
      <c r="BE144" s="214">
        <f>IF(N144="základní",J144,0)</f>
        <v>0</v>
      </c>
      <c r="BF144" s="214">
        <f>IF(N144="snížená",J144,0)</f>
        <v>0</v>
      </c>
      <c r="BG144" s="214">
        <f>IF(N144="zákl. přenesená",J144,0)</f>
        <v>0</v>
      </c>
      <c r="BH144" s="214">
        <f>IF(N144="sníž. přenesená",J144,0)</f>
        <v>0</v>
      </c>
      <c r="BI144" s="214">
        <f>IF(N144="nulová",J144,0)</f>
        <v>0</v>
      </c>
      <c r="BJ144" s="25" t="s">
        <v>80</v>
      </c>
      <c r="BK144" s="214">
        <f>ROUND(I144*H144,2)</f>
        <v>0</v>
      </c>
      <c r="BL144" s="25" t="s">
        <v>155</v>
      </c>
      <c r="BM144" s="25" t="s">
        <v>244</v>
      </c>
    </row>
    <row r="145" s="1" customFormat="1">
      <c r="B145" s="47"/>
      <c r="D145" s="215" t="s">
        <v>157</v>
      </c>
      <c r="F145" s="216" t="s">
        <v>245</v>
      </c>
      <c r="I145" s="176"/>
      <c r="L145" s="47"/>
      <c r="M145" s="217"/>
      <c r="N145" s="48"/>
      <c r="O145" s="48"/>
      <c r="P145" s="48"/>
      <c r="Q145" s="48"/>
      <c r="R145" s="48"/>
      <c r="S145" s="48"/>
      <c r="T145" s="86"/>
      <c r="AT145" s="25" t="s">
        <v>157</v>
      </c>
      <c r="AU145" s="25" t="s">
        <v>83</v>
      </c>
    </row>
    <row r="146" s="12" customFormat="1">
      <c r="B146" s="225"/>
      <c r="D146" s="215" t="s">
        <v>159</v>
      </c>
      <c r="E146" s="226" t="s">
        <v>5</v>
      </c>
      <c r="F146" s="227" t="s">
        <v>246</v>
      </c>
      <c r="H146" s="228">
        <v>237.279</v>
      </c>
      <c r="I146" s="229"/>
      <c r="L146" s="225"/>
      <c r="M146" s="230"/>
      <c r="N146" s="231"/>
      <c r="O146" s="231"/>
      <c r="P146" s="231"/>
      <c r="Q146" s="231"/>
      <c r="R146" s="231"/>
      <c r="S146" s="231"/>
      <c r="T146" s="232"/>
      <c r="AT146" s="226" t="s">
        <v>159</v>
      </c>
      <c r="AU146" s="226" t="s">
        <v>83</v>
      </c>
      <c r="AV146" s="12" t="s">
        <v>83</v>
      </c>
      <c r="AW146" s="12" t="s">
        <v>35</v>
      </c>
      <c r="AX146" s="12" t="s">
        <v>80</v>
      </c>
      <c r="AY146" s="226" t="s">
        <v>148</v>
      </c>
    </row>
    <row r="147" s="1" customFormat="1" ht="16.5" customHeight="1">
      <c r="B147" s="202"/>
      <c r="C147" s="203" t="s">
        <v>247</v>
      </c>
      <c r="D147" s="203" t="s">
        <v>150</v>
      </c>
      <c r="E147" s="204" t="s">
        <v>248</v>
      </c>
      <c r="F147" s="205" t="s">
        <v>249</v>
      </c>
      <c r="G147" s="206" t="s">
        <v>181</v>
      </c>
      <c r="H147" s="207">
        <v>237.279</v>
      </c>
      <c r="I147" s="208"/>
      <c r="J147" s="209">
        <f>ROUND(I147*H147,2)</f>
        <v>0</v>
      </c>
      <c r="K147" s="205" t="s">
        <v>154</v>
      </c>
      <c r="L147" s="47"/>
      <c r="M147" s="210" t="s">
        <v>5</v>
      </c>
      <c r="N147" s="211" t="s">
        <v>43</v>
      </c>
      <c r="O147" s="48"/>
      <c r="P147" s="212">
        <f>O147*H147</f>
        <v>0</v>
      </c>
      <c r="Q147" s="212">
        <v>0</v>
      </c>
      <c r="R147" s="212">
        <f>Q147*H147</f>
        <v>0</v>
      </c>
      <c r="S147" s="212">
        <v>0</v>
      </c>
      <c r="T147" s="213">
        <f>S147*H147</f>
        <v>0</v>
      </c>
      <c r="AR147" s="25" t="s">
        <v>155</v>
      </c>
      <c r="AT147" s="25" t="s">
        <v>150</v>
      </c>
      <c r="AU147" s="25" t="s">
        <v>83</v>
      </c>
      <c r="AY147" s="25" t="s">
        <v>148</v>
      </c>
      <c r="BE147" s="214">
        <f>IF(N147="základní",J147,0)</f>
        <v>0</v>
      </c>
      <c r="BF147" s="214">
        <f>IF(N147="snížená",J147,0)</f>
        <v>0</v>
      </c>
      <c r="BG147" s="214">
        <f>IF(N147="zákl. přenesená",J147,0)</f>
        <v>0</v>
      </c>
      <c r="BH147" s="214">
        <f>IF(N147="sníž. přenesená",J147,0)</f>
        <v>0</v>
      </c>
      <c r="BI147" s="214">
        <f>IF(N147="nulová",J147,0)</f>
        <v>0</v>
      </c>
      <c r="BJ147" s="25" t="s">
        <v>80</v>
      </c>
      <c r="BK147" s="214">
        <f>ROUND(I147*H147,2)</f>
        <v>0</v>
      </c>
      <c r="BL147" s="25" t="s">
        <v>155</v>
      </c>
      <c r="BM147" s="25" t="s">
        <v>250</v>
      </c>
    </row>
    <row r="148" s="1" customFormat="1">
      <c r="B148" s="47"/>
      <c r="D148" s="215" t="s">
        <v>157</v>
      </c>
      <c r="F148" s="216" t="s">
        <v>251</v>
      </c>
      <c r="I148" s="176"/>
      <c r="L148" s="47"/>
      <c r="M148" s="217"/>
      <c r="N148" s="48"/>
      <c r="O148" s="48"/>
      <c r="P148" s="48"/>
      <c r="Q148" s="48"/>
      <c r="R148" s="48"/>
      <c r="S148" s="48"/>
      <c r="T148" s="86"/>
      <c r="AT148" s="25" t="s">
        <v>157</v>
      </c>
      <c r="AU148" s="25" t="s">
        <v>83</v>
      </c>
    </row>
    <row r="149" s="12" customFormat="1">
      <c r="B149" s="225"/>
      <c r="D149" s="215" t="s">
        <v>159</v>
      </c>
      <c r="E149" s="226" t="s">
        <v>5</v>
      </c>
      <c r="F149" s="227" t="s">
        <v>252</v>
      </c>
      <c r="H149" s="228">
        <v>237.279</v>
      </c>
      <c r="I149" s="229"/>
      <c r="L149" s="225"/>
      <c r="M149" s="230"/>
      <c r="N149" s="231"/>
      <c r="O149" s="231"/>
      <c r="P149" s="231"/>
      <c r="Q149" s="231"/>
      <c r="R149" s="231"/>
      <c r="S149" s="231"/>
      <c r="T149" s="232"/>
      <c r="AT149" s="226" t="s">
        <v>159</v>
      </c>
      <c r="AU149" s="226" t="s">
        <v>83</v>
      </c>
      <c r="AV149" s="12" t="s">
        <v>83</v>
      </c>
      <c r="AW149" s="12" t="s">
        <v>35</v>
      </c>
      <c r="AX149" s="12" t="s">
        <v>72</v>
      </c>
      <c r="AY149" s="226" t="s">
        <v>148</v>
      </c>
    </row>
    <row r="150" s="13" customFormat="1">
      <c r="B150" s="233"/>
      <c r="D150" s="215" t="s">
        <v>159</v>
      </c>
      <c r="E150" s="234" t="s">
        <v>5</v>
      </c>
      <c r="F150" s="235" t="s">
        <v>186</v>
      </c>
      <c r="H150" s="236">
        <v>237.279</v>
      </c>
      <c r="I150" s="237"/>
      <c r="L150" s="233"/>
      <c r="M150" s="238"/>
      <c r="N150" s="239"/>
      <c r="O150" s="239"/>
      <c r="P150" s="239"/>
      <c r="Q150" s="239"/>
      <c r="R150" s="239"/>
      <c r="S150" s="239"/>
      <c r="T150" s="240"/>
      <c r="AT150" s="234" t="s">
        <v>159</v>
      </c>
      <c r="AU150" s="234" t="s">
        <v>83</v>
      </c>
      <c r="AV150" s="13" t="s">
        <v>155</v>
      </c>
      <c r="AW150" s="13" t="s">
        <v>35</v>
      </c>
      <c r="AX150" s="13" t="s">
        <v>80</v>
      </c>
      <c r="AY150" s="234" t="s">
        <v>148</v>
      </c>
    </row>
    <row r="151" s="1" customFormat="1" ht="16.5" customHeight="1">
      <c r="B151" s="202"/>
      <c r="C151" s="203" t="s">
        <v>253</v>
      </c>
      <c r="D151" s="203" t="s">
        <v>150</v>
      </c>
      <c r="E151" s="204" t="s">
        <v>254</v>
      </c>
      <c r="F151" s="205" t="s">
        <v>255</v>
      </c>
      <c r="G151" s="206" t="s">
        <v>256</v>
      </c>
      <c r="H151" s="207">
        <v>379.64600000000002</v>
      </c>
      <c r="I151" s="208"/>
      <c r="J151" s="209">
        <f>ROUND(I151*H151,2)</f>
        <v>0</v>
      </c>
      <c r="K151" s="205" t="s">
        <v>154</v>
      </c>
      <c r="L151" s="47"/>
      <c r="M151" s="210" t="s">
        <v>5</v>
      </c>
      <c r="N151" s="211" t="s">
        <v>43</v>
      </c>
      <c r="O151" s="48"/>
      <c r="P151" s="212">
        <f>O151*H151</f>
        <v>0</v>
      </c>
      <c r="Q151" s="212">
        <v>0</v>
      </c>
      <c r="R151" s="212">
        <f>Q151*H151</f>
        <v>0</v>
      </c>
      <c r="S151" s="212">
        <v>0</v>
      </c>
      <c r="T151" s="213">
        <f>S151*H151</f>
        <v>0</v>
      </c>
      <c r="AR151" s="25" t="s">
        <v>155</v>
      </c>
      <c r="AT151" s="25" t="s">
        <v>150</v>
      </c>
      <c r="AU151" s="25" t="s">
        <v>83</v>
      </c>
      <c r="AY151" s="25" t="s">
        <v>148</v>
      </c>
      <c r="BE151" s="214">
        <f>IF(N151="základní",J151,0)</f>
        <v>0</v>
      </c>
      <c r="BF151" s="214">
        <f>IF(N151="snížená",J151,0)</f>
        <v>0</v>
      </c>
      <c r="BG151" s="214">
        <f>IF(N151="zákl. přenesená",J151,0)</f>
        <v>0</v>
      </c>
      <c r="BH151" s="214">
        <f>IF(N151="sníž. přenesená",J151,0)</f>
        <v>0</v>
      </c>
      <c r="BI151" s="214">
        <f>IF(N151="nulová",J151,0)</f>
        <v>0</v>
      </c>
      <c r="BJ151" s="25" t="s">
        <v>80</v>
      </c>
      <c r="BK151" s="214">
        <f>ROUND(I151*H151,2)</f>
        <v>0</v>
      </c>
      <c r="BL151" s="25" t="s">
        <v>155</v>
      </c>
      <c r="BM151" s="25" t="s">
        <v>257</v>
      </c>
    </row>
    <row r="152" s="1" customFormat="1">
      <c r="B152" s="47"/>
      <c r="D152" s="215" t="s">
        <v>157</v>
      </c>
      <c r="F152" s="216" t="s">
        <v>258</v>
      </c>
      <c r="I152" s="176"/>
      <c r="L152" s="47"/>
      <c r="M152" s="217"/>
      <c r="N152" s="48"/>
      <c r="O152" s="48"/>
      <c r="P152" s="48"/>
      <c r="Q152" s="48"/>
      <c r="R152" s="48"/>
      <c r="S152" s="48"/>
      <c r="T152" s="86"/>
      <c r="AT152" s="25" t="s">
        <v>157</v>
      </c>
      <c r="AU152" s="25" t="s">
        <v>83</v>
      </c>
    </row>
    <row r="153" s="12" customFormat="1">
      <c r="B153" s="225"/>
      <c r="D153" s="215" t="s">
        <v>159</v>
      </c>
      <c r="E153" s="226" t="s">
        <v>5</v>
      </c>
      <c r="F153" s="227" t="s">
        <v>259</v>
      </c>
      <c r="H153" s="228">
        <v>379.64600000000002</v>
      </c>
      <c r="I153" s="229"/>
      <c r="L153" s="225"/>
      <c r="M153" s="230"/>
      <c r="N153" s="231"/>
      <c r="O153" s="231"/>
      <c r="P153" s="231"/>
      <c r="Q153" s="231"/>
      <c r="R153" s="231"/>
      <c r="S153" s="231"/>
      <c r="T153" s="232"/>
      <c r="AT153" s="226" t="s">
        <v>159</v>
      </c>
      <c r="AU153" s="226" t="s">
        <v>83</v>
      </c>
      <c r="AV153" s="12" t="s">
        <v>83</v>
      </c>
      <c r="AW153" s="12" t="s">
        <v>35</v>
      </c>
      <c r="AX153" s="12" t="s">
        <v>80</v>
      </c>
      <c r="AY153" s="226" t="s">
        <v>148</v>
      </c>
    </row>
    <row r="154" s="1" customFormat="1" ht="16.5" customHeight="1">
      <c r="B154" s="202"/>
      <c r="C154" s="203" t="s">
        <v>11</v>
      </c>
      <c r="D154" s="203" t="s">
        <v>150</v>
      </c>
      <c r="E154" s="204" t="s">
        <v>260</v>
      </c>
      <c r="F154" s="205" t="s">
        <v>261</v>
      </c>
      <c r="G154" s="206" t="s">
        <v>181</v>
      </c>
      <c r="H154" s="207">
        <v>150.14400000000001</v>
      </c>
      <c r="I154" s="208"/>
      <c r="J154" s="209">
        <f>ROUND(I154*H154,2)</f>
        <v>0</v>
      </c>
      <c r="K154" s="205" t="s">
        <v>154</v>
      </c>
      <c r="L154" s="47"/>
      <c r="M154" s="210" t="s">
        <v>5</v>
      </c>
      <c r="N154" s="211" t="s">
        <v>43</v>
      </c>
      <c r="O154" s="48"/>
      <c r="P154" s="212">
        <f>O154*H154</f>
        <v>0</v>
      </c>
      <c r="Q154" s="212">
        <v>0</v>
      </c>
      <c r="R154" s="212">
        <f>Q154*H154</f>
        <v>0</v>
      </c>
      <c r="S154" s="212">
        <v>0</v>
      </c>
      <c r="T154" s="213">
        <f>S154*H154</f>
        <v>0</v>
      </c>
      <c r="AR154" s="25" t="s">
        <v>155</v>
      </c>
      <c r="AT154" s="25" t="s">
        <v>150</v>
      </c>
      <c r="AU154" s="25" t="s">
        <v>83</v>
      </c>
      <c r="AY154" s="25" t="s">
        <v>148</v>
      </c>
      <c r="BE154" s="214">
        <f>IF(N154="základní",J154,0)</f>
        <v>0</v>
      </c>
      <c r="BF154" s="214">
        <f>IF(N154="snížená",J154,0)</f>
        <v>0</v>
      </c>
      <c r="BG154" s="214">
        <f>IF(N154="zákl. přenesená",J154,0)</f>
        <v>0</v>
      </c>
      <c r="BH154" s="214">
        <f>IF(N154="sníž. přenesená",J154,0)</f>
        <v>0</v>
      </c>
      <c r="BI154" s="214">
        <f>IF(N154="nulová",J154,0)</f>
        <v>0</v>
      </c>
      <c r="BJ154" s="25" t="s">
        <v>80</v>
      </c>
      <c r="BK154" s="214">
        <f>ROUND(I154*H154,2)</f>
        <v>0</v>
      </c>
      <c r="BL154" s="25" t="s">
        <v>155</v>
      </c>
      <c r="BM154" s="25" t="s">
        <v>262</v>
      </c>
    </row>
    <row r="155" s="1" customFormat="1">
      <c r="B155" s="47"/>
      <c r="D155" s="215" t="s">
        <v>157</v>
      </c>
      <c r="F155" s="216" t="s">
        <v>263</v>
      </c>
      <c r="I155" s="176"/>
      <c r="L155" s="47"/>
      <c r="M155" s="217"/>
      <c r="N155" s="48"/>
      <c r="O155" s="48"/>
      <c r="P155" s="48"/>
      <c r="Q155" s="48"/>
      <c r="R155" s="48"/>
      <c r="S155" s="48"/>
      <c r="T155" s="86"/>
      <c r="AT155" s="25" t="s">
        <v>157</v>
      </c>
      <c r="AU155" s="25" t="s">
        <v>83</v>
      </c>
    </row>
    <row r="156" s="11" customFormat="1">
      <c r="B156" s="218"/>
      <c r="D156" s="215" t="s">
        <v>159</v>
      </c>
      <c r="E156" s="219" t="s">
        <v>5</v>
      </c>
      <c r="F156" s="220" t="s">
        <v>264</v>
      </c>
      <c r="H156" s="219" t="s">
        <v>5</v>
      </c>
      <c r="I156" s="221"/>
      <c r="L156" s="218"/>
      <c r="M156" s="222"/>
      <c r="N156" s="223"/>
      <c r="O156" s="223"/>
      <c r="P156" s="223"/>
      <c r="Q156" s="223"/>
      <c r="R156" s="223"/>
      <c r="S156" s="223"/>
      <c r="T156" s="224"/>
      <c r="AT156" s="219" t="s">
        <v>159</v>
      </c>
      <c r="AU156" s="219" t="s">
        <v>83</v>
      </c>
      <c r="AV156" s="11" t="s">
        <v>80</v>
      </c>
      <c r="AW156" s="11" t="s">
        <v>35</v>
      </c>
      <c r="AX156" s="11" t="s">
        <v>72</v>
      </c>
      <c r="AY156" s="219" t="s">
        <v>148</v>
      </c>
    </row>
    <row r="157" s="12" customFormat="1">
      <c r="B157" s="225"/>
      <c r="D157" s="215" t="s">
        <v>159</v>
      </c>
      <c r="E157" s="226" t="s">
        <v>5</v>
      </c>
      <c r="F157" s="227" t="s">
        <v>252</v>
      </c>
      <c r="H157" s="228">
        <v>237.279</v>
      </c>
      <c r="I157" s="229"/>
      <c r="L157" s="225"/>
      <c r="M157" s="230"/>
      <c r="N157" s="231"/>
      <c r="O157" s="231"/>
      <c r="P157" s="231"/>
      <c r="Q157" s="231"/>
      <c r="R157" s="231"/>
      <c r="S157" s="231"/>
      <c r="T157" s="232"/>
      <c r="AT157" s="226" t="s">
        <v>159</v>
      </c>
      <c r="AU157" s="226" t="s">
        <v>83</v>
      </c>
      <c r="AV157" s="12" t="s">
        <v>83</v>
      </c>
      <c r="AW157" s="12" t="s">
        <v>35</v>
      </c>
      <c r="AX157" s="12" t="s">
        <v>72</v>
      </c>
      <c r="AY157" s="226" t="s">
        <v>148</v>
      </c>
    </row>
    <row r="158" s="12" customFormat="1">
      <c r="B158" s="225"/>
      <c r="D158" s="215" t="s">
        <v>159</v>
      </c>
      <c r="E158" s="226" t="s">
        <v>5</v>
      </c>
      <c r="F158" s="227" t="s">
        <v>265</v>
      </c>
      <c r="H158" s="228">
        <v>-31.699999999999999</v>
      </c>
      <c r="I158" s="229"/>
      <c r="L158" s="225"/>
      <c r="M158" s="230"/>
      <c r="N158" s="231"/>
      <c r="O158" s="231"/>
      <c r="P158" s="231"/>
      <c r="Q158" s="231"/>
      <c r="R158" s="231"/>
      <c r="S158" s="231"/>
      <c r="T158" s="232"/>
      <c r="AT158" s="226" t="s">
        <v>159</v>
      </c>
      <c r="AU158" s="226" t="s">
        <v>83</v>
      </c>
      <c r="AV158" s="12" t="s">
        <v>83</v>
      </c>
      <c r="AW158" s="12" t="s">
        <v>35</v>
      </c>
      <c r="AX158" s="12" t="s">
        <v>72</v>
      </c>
      <c r="AY158" s="226" t="s">
        <v>148</v>
      </c>
    </row>
    <row r="159" s="12" customFormat="1">
      <c r="B159" s="225"/>
      <c r="D159" s="215" t="s">
        <v>159</v>
      </c>
      <c r="E159" s="226" t="s">
        <v>5</v>
      </c>
      <c r="F159" s="227" t="s">
        <v>266</v>
      </c>
      <c r="H159" s="228">
        <v>-64.165999999999997</v>
      </c>
      <c r="I159" s="229"/>
      <c r="L159" s="225"/>
      <c r="M159" s="230"/>
      <c r="N159" s="231"/>
      <c r="O159" s="231"/>
      <c r="P159" s="231"/>
      <c r="Q159" s="231"/>
      <c r="R159" s="231"/>
      <c r="S159" s="231"/>
      <c r="T159" s="232"/>
      <c r="AT159" s="226" t="s">
        <v>159</v>
      </c>
      <c r="AU159" s="226" t="s">
        <v>83</v>
      </c>
      <c r="AV159" s="12" t="s">
        <v>83</v>
      </c>
      <c r="AW159" s="12" t="s">
        <v>35</v>
      </c>
      <c r="AX159" s="12" t="s">
        <v>72</v>
      </c>
      <c r="AY159" s="226" t="s">
        <v>148</v>
      </c>
    </row>
    <row r="160" s="12" customFormat="1">
      <c r="B160" s="225"/>
      <c r="D160" s="215" t="s">
        <v>159</v>
      </c>
      <c r="E160" s="226" t="s">
        <v>5</v>
      </c>
      <c r="F160" s="227" t="s">
        <v>267</v>
      </c>
      <c r="H160" s="228">
        <v>-1.4690000000000001</v>
      </c>
      <c r="I160" s="229"/>
      <c r="L160" s="225"/>
      <c r="M160" s="230"/>
      <c r="N160" s="231"/>
      <c r="O160" s="231"/>
      <c r="P160" s="231"/>
      <c r="Q160" s="231"/>
      <c r="R160" s="231"/>
      <c r="S160" s="231"/>
      <c r="T160" s="232"/>
      <c r="AT160" s="226" t="s">
        <v>159</v>
      </c>
      <c r="AU160" s="226" t="s">
        <v>83</v>
      </c>
      <c r="AV160" s="12" t="s">
        <v>83</v>
      </c>
      <c r="AW160" s="12" t="s">
        <v>35</v>
      </c>
      <c r="AX160" s="12" t="s">
        <v>72</v>
      </c>
      <c r="AY160" s="226" t="s">
        <v>148</v>
      </c>
    </row>
    <row r="161" s="12" customFormat="1">
      <c r="B161" s="225"/>
      <c r="D161" s="215" t="s">
        <v>159</v>
      </c>
      <c r="E161" s="226" t="s">
        <v>5</v>
      </c>
      <c r="F161" s="227" t="s">
        <v>268</v>
      </c>
      <c r="H161" s="228">
        <v>10.199999999999999</v>
      </c>
      <c r="I161" s="229"/>
      <c r="L161" s="225"/>
      <c r="M161" s="230"/>
      <c r="N161" s="231"/>
      <c r="O161" s="231"/>
      <c r="P161" s="231"/>
      <c r="Q161" s="231"/>
      <c r="R161" s="231"/>
      <c r="S161" s="231"/>
      <c r="T161" s="232"/>
      <c r="AT161" s="226" t="s">
        <v>159</v>
      </c>
      <c r="AU161" s="226" t="s">
        <v>83</v>
      </c>
      <c r="AV161" s="12" t="s">
        <v>83</v>
      </c>
      <c r="AW161" s="12" t="s">
        <v>35</v>
      </c>
      <c r="AX161" s="12" t="s">
        <v>72</v>
      </c>
      <c r="AY161" s="226" t="s">
        <v>148</v>
      </c>
    </row>
    <row r="162" s="13" customFormat="1">
      <c r="B162" s="233"/>
      <c r="D162" s="215" t="s">
        <v>159</v>
      </c>
      <c r="E162" s="234" t="s">
        <v>5</v>
      </c>
      <c r="F162" s="235" t="s">
        <v>186</v>
      </c>
      <c r="H162" s="236">
        <v>150.14400000000001</v>
      </c>
      <c r="I162" s="237"/>
      <c r="L162" s="233"/>
      <c r="M162" s="238"/>
      <c r="N162" s="239"/>
      <c r="O162" s="239"/>
      <c r="P162" s="239"/>
      <c r="Q162" s="239"/>
      <c r="R162" s="239"/>
      <c r="S162" s="239"/>
      <c r="T162" s="240"/>
      <c r="AT162" s="234" t="s">
        <v>159</v>
      </c>
      <c r="AU162" s="234" t="s">
        <v>83</v>
      </c>
      <c r="AV162" s="13" t="s">
        <v>155</v>
      </c>
      <c r="AW162" s="13" t="s">
        <v>35</v>
      </c>
      <c r="AX162" s="13" t="s">
        <v>80</v>
      </c>
      <c r="AY162" s="234" t="s">
        <v>148</v>
      </c>
    </row>
    <row r="163" s="1" customFormat="1" ht="16.5" customHeight="1">
      <c r="B163" s="202"/>
      <c r="C163" s="249" t="s">
        <v>269</v>
      </c>
      <c r="D163" s="249" t="s">
        <v>270</v>
      </c>
      <c r="E163" s="250" t="s">
        <v>271</v>
      </c>
      <c r="F163" s="251" t="s">
        <v>272</v>
      </c>
      <c r="G163" s="252" t="s">
        <v>256</v>
      </c>
      <c r="H163" s="253">
        <v>270.25900000000001</v>
      </c>
      <c r="I163" s="254"/>
      <c r="J163" s="255">
        <f>ROUND(I163*H163,2)</f>
        <v>0</v>
      </c>
      <c r="K163" s="251" t="s">
        <v>5</v>
      </c>
      <c r="L163" s="256"/>
      <c r="M163" s="257" t="s">
        <v>5</v>
      </c>
      <c r="N163" s="258" t="s">
        <v>43</v>
      </c>
      <c r="O163" s="48"/>
      <c r="P163" s="212">
        <f>O163*H163</f>
        <v>0</v>
      </c>
      <c r="Q163" s="212">
        <v>0</v>
      </c>
      <c r="R163" s="212">
        <f>Q163*H163</f>
        <v>0</v>
      </c>
      <c r="S163" s="212">
        <v>0</v>
      </c>
      <c r="T163" s="213">
        <f>S163*H163</f>
        <v>0</v>
      </c>
      <c r="AR163" s="25" t="s">
        <v>214</v>
      </c>
      <c r="AT163" s="25" t="s">
        <v>270</v>
      </c>
      <c r="AU163" s="25" t="s">
        <v>83</v>
      </c>
      <c r="AY163" s="25" t="s">
        <v>148</v>
      </c>
      <c r="BE163" s="214">
        <f>IF(N163="základní",J163,0)</f>
        <v>0</v>
      </c>
      <c r="BF163" s="214">
        <f>IF(N163="snížená",J163,0)</f>
        <v>0</v>
      </c>
      <c r="BG163" s="214">
        <f>IF(N163="zákl. přenesená",J163,0)</f>
        <v>0</v>
      </c>
      <c r="BH163" s="214">
        <f>IF(N163="sníž. přenesená",J163,0)</f>
        <v>0</v>
      </c>
      <c r="BI163" s="214">
        <f>IF(N163="nulová",J163,0)</f>
        <v>0</v>
      </c>
      <c r="BJ163" s="25" t="s">
        <v>80</v>
      </c>
      <c r="BK163" s="214">
        <f>ROUND(I163*H163,2)</f>
        <v>0</v>
      </c>
      <c r="BL163" s="25" t="s">
        <v>155</v>
      </c>
      <c r="BM163" s="25" t="s">
        <v>273</v>
      </c>
    </row>
    <row r="164" s="1" customFormat="1">
      <c r="B164" s="47"/>
      <c r="D164" s="215" t="s">
        <v>157</v>
      </c>
      <c r="F164" s="216" t="s">
        <v>272</v>
      </c>
      <c r="I164" s="176"/>
      <c r="L164" s="47"/>
      <c r="M164" s="217"/>
      <c r="N164" s="48"/>
      <c r="O164" s="48"/>
      <c r="P164" s="48"/>
      <c r="Q164" s="48"/>
      <c r="R164" s="48"/>
      <c r="S164" s="48"/>
      <c r="T164" s="86"/>
      <c r="AT164" s="25" t="s">
        <v>157</v>
      </c>
      <c r="AU164" s="25" t="s">
        <v>83</v>
      </c>
    </row>
    <row r="165" s="12" customFormat="1">
      <c r="B165" s="225"/>
      <c r="D165" s="215" t="s">
        <v>159</v>
      </c>
      <c r="E165" s="226" t="s">
        <v>5</v>
      </c>
      <c r="F165" s="227" t="s">
        <v>274</v>
      </c>
      <c r="H165" s="228">
        <v>270.25900000000001</v>
      </c>
      <c r="I165" s="229"/>
      <c r="L165" s="225"/>
      <c r="M165" s="230"/>
      <c r="N165" s="231"/>
      <c r="O165" s="231"/>
      <c r="P165" s="231"/>
      <c r="Q165" s="231"/>
      <c r="R165" s="231"/>
      <c r="S165" s="231"/>
      <c r="T165" s="232"/>
      <c r="AT165" s="226" t="s">
        <v>159</v>
      </c>
      <c r="AU165" s="226" t="s">
        <v>83</v>
      </c>
      <c r="AV165" s="12" t="s">
        <v>83</v>
      </c>
      <c r="AW165" s="12" t="s">
        <v>35</v>
      </c>
      <c r="AX165" s="12" t="s">
        <v>80</v>
      </c>
      <c r="AY165" s="226" t="s">
        <v>148</v>
      </c>
    </row>
    <row r="166" s="1" customFormat="1" ht="16.5" customHeight="1">
      <c r="B166" s="202"/>
      <c r="C166" s="203" t="s">
        <v>275</v>
      </c>
      <c r="D166" s="203" t="s">
        <v>150</v>
      </c>
      <c r="E166" s="204" t="s">
        <v>276</v>
      </c>
      <c r="F166" s="205" t="s">
        <v>277</v>
      </c>
      <c r="G166" s="206" t="s">
        <v>181</v>
      </c>
      <c r="H166" s="207">
        <v>246.00999999999999</v>
      </c>
      <c r="I166" s="208"/>
      <c r="J166" s="209">
        <f>ROUND(I166*H166,2)</f>
        <v>0</v>
      </c>
      <c r="K166" s="205" t="s">
        <v>154</v>
      </c>
      <c r="L166" s="47"/>
      <c r="M166" s="210" t="s">
        <v>5</v>
      </c>
      <c r="N166" s="211" t="s">
        <v>43</v>
      </c>
      <c r="O166" s="48"/>
      <c r="P166" s="212">
        <f>O166*H166</f>
        <v>0</v>
      </c>
      <c r="Q166" s="212">
        <v>0</v>
      </c>
      <c r="R166" s="212">
        <f>Q166*H166</f>
        <v>0</v>
      </c>
      <c r="S166" s="212">
        <v>0</v>
      </c>
      <c r="T166" s="213">
        <f>S166*H166</f>
        <v>0</v>
      </c>
      <c r="AR166" s="25" t="s">
        <v>155</v>
      </c>
      <c r="AT166" s="25" t="s">
        <v>150</v>
      </c>
      <c r="AU166" s="25" t="s">
        <v>83</v>
      </c>
      <c r="AY166" s="25" t="s">
        <v>148</v>
      </c>
      <c r="BE166" s="214">
        <f>IF(N166="základní",J166,0)</f>
        <v>0</v>
      </c>
      <c r="BF166" s="214">
        <f>IF(N166="snížená",J166,0)</f>
        <v>0</v>
      </c>
      <c r="BG166" s="214">
        <f>IF(N166="zákl. přenesená",J166,0)</f>
        <v>0</v>
      </c>
      <c r="BH166" s="214">
        <f>IF(N166="sníž. přenesená",J166,0)</f>
        <v>0</v>
      </c>
      <c r="BI166" s="214">
        <f>IF(N166="nulová",J166,0)</f>
        <v>0</v>
      </c>
      <c r="BJ166" s="25" t="s">
        <v>80</v>
      </c>
      <c r="BK166" s="214">
        <f>ROUND(I166*H166,2)</f>
        <v>0</v>
      </c>
      <c r="BL166" s="25" t="s">
        <v>155</v>
      </c>
      <c r="BM166" s="25" t="s">
        <v>278</v>
      </c>
    </row>
    <row r="167" s="1" customFormat="1">
      <c r="B167" s="47"/>
      <c r="D167" s="215" t="s">
        <v>157</v>
      </c>
      <c r="F167" s="216" t="s">
        <v>279</v>
      </c>
      <c r="I167" s="176"/>
      <c r="L167" s="47"/>
      <c r="M167" s="217"/>
      <c r="N167" s="48"/>
      <c r="O167" s="48"/>
      <c r="P167" s="48"/>
      <c r="Q167" s="48"/>
      <c r="R167" s="48"/>
      <c r="S167" s="48"/>
      <c r="T167" s="86"/>
      <c r="AT167" s="25" t="s">
        <v>157</v>
      </c>
      <c r="AU167" s="25" t="s">
        <v>83</v>
      </c>
    </row>
    <row r="168" s="11" customFormat="1">
      <c r="B168" s="218"/>
      <c r="D168" s="215" t="s">
        <v>159</v>
      </c>
      <c r="E168" s="219" t="s">
        <v>5</v>
      </c>
      <c r="F168" s="220" t="s">
        <v>280</v>
      </c>
      <c r="H168" s="219" t="s">
        <v>5</v>
      </c>
      <c r="I168" s="221"/>
      <c r="L168" s="218"/>
      <c r="M168" s="222"/>
      <c r="N168" s="223"/>
      <c r="O168" s="223"/>
      <c r="P168" s="223"/>
      <c r="Q168" s="223"/>
      <c r="R168" s="223"/>
      <c r="S168" s="223"/>
      <c r="T168" s="224"/>
      <c r="AT168" s="219" t="s">
        <v>159</v>
      </c>
      <c r="AU168" s="219" t="s">
        <v>83</v>
      </c>
      <c r="AV168" s="11" t="s">
        <v>80</v>
      </c>
      <c r="AW168" s="11" t="s">
        <v>35</v>
      </c>
      <c r="AX168" s="11" t="s">
        <v>72</v>
      </c>
      <c r="AY168" s="219" t="s">
        <v>148</v>
      </c>
    </row>
    <row r="169" s="12" customFormat="1">
      <c r="B169" s="225"/>
      <c r="D169" s="215" t="s">
        <v>159</v>
      </c>
      <c r="E169" s="226" t="s">
        <v>5</v>
      </c>
      <c r="F169" s="227" t="s">
        <v>281</v>
      </c>
      <c r="H169" s="228">
        <v>64.165999999999997</v>
      </c>
      <c r="I169" s="229"/>
      <c r="L169" s="225"/>
      <c r="M169" s="230"/>
      <c r="N169" s="231"/>
      <c r="O169" s="231"/>
      <c r="P169" s="231"/>
      <c r="Q169" s="231"/>
      <c r="R169" s="231"/>
      <c r="S169" s="231"/>
      <c r="T169" s="232"/>
      <c r="AT169" s="226" t="s">
        <v>159</v>
      </c>
      <c r="AU169" s="226" t="s">
        <v>83</v>
      </c>
      <c r="AV169" s="12" t="s">
        <v>83</v>
      </c>
      <c r="AW169" s="12" t="s">
        <v>35</v>
      </c>
      <c r="AX169" s="12" t="s">
        <v>72</v>
      </c>
      <c r="AY169" s="226" t="s">
        <v>148</v>
      </c>
    </row>
    <row r="170" s="12" customFormat="1">
      <c r="B170" s="225"/>
      <c r="D170" s="215" t="s">
        <v>159</v>
      </c>
      <c r="E170" s="226" t="s">
        <v>5</v>
      </c>
      <c r="F170" s="227" t="s">
        <v>282</v>
      </c>
      <c r="H170" s="228">
        <v>31.699999999999999</v>
      </c>
      <c r="I170" s="229"/>
      <c r="L170" s="225"/>
      <c r="M170" s="230"/>
      <c r="N170" s="231"/>
      <c r="O170" s="231"/>
      <c r="P170" s="231"/>
      <c r="Q170" s="231"/>
      <c r="R170" s="231"/>
      <c r="S170" s="231"/>
      <c r="T170" s="232"/>
      <c r="AT170" s="226" t="s">
        <v>159</v>
      </c>
      <c r="AU170" s="226" t="s">
        <v>83</v>
      </c>
      <c r="AV170" s="12" t="s">
        <v>83</v>
      </c>
      <c r="AW170" s="12" t="s">
        <v>35</v>
      </c>
      <c r="AX170" s="12" t="s">
        <v>72</v>
      </c>
      <c r="AY170" s="226" t="s">
        <v>148</v>
      </c>
    </row>
    <row r="171" s="12" customFormat="1">
      <c r="B171" s="225"/>
      <c r="D171" s="215" t="s">
        <v>159</v>
      </c>
      <c r="E171" s="226" t="s">
        <v>5</v>
      </c>
      <c r="F171" s="227" t="s">
        <v>283</v>
      </c>
      <c r="H171" s="228">
        <v>150.14400000000001</v>
      </c>
      <c r="I171" s="229"/>
      <c r="L171" s="225"/>
      <c r="M171" s="230"/>
      <c r="N171" s="231"/>
      <c r="O171" s="231"/>
      <c r="P171" s="231"/>
      <c r="Q171" s="231"/>
      <c r="R171" s="231"/>
      <c r="S171" s="231"/>
      <c r="T171" s="232"/>
      <c r="AT171" s="226" t="s">
        <v>159</v>
      </c>
      <c r="AU171" s="226" t="s">
        <v>83</v>
      </c>
      <c r="AV171" s="12" t="s">
        <v>83</v>
      </c>
      <c r="AW171" s="12" t="s">
        <v>35</v>
      </c>
      <c r="AX171" s="12" t="s">
        <v>72</v>
      </c>
      <c r="AY171" s="226" t="s">
        <v>148</v>
      </c>
    </row>
    <row r="172" s="13" customFormat="1">
      <c r="B172" s="233"/>
      <c r="D172" s="215" t="s">
        <v>159</v>
      </c>
      <c r="E172" s="234" t="s">
        <v>5</v>
      </c>
      <c r="F172" s="235" t="s">
        <v>186</v>
      </c>
      <c r="H172" s="236">
        <v>246.00999999999999</v>
      </c>
      <c r="I172" s="237"/>
      <c r="L172" s="233"/>
      <c r="M172" s="238"/>
      <c r="N172" s="239"/>
      <c r="O172" s="239"/>
      <c r="P172" s="239"/>
      <c r="Q172" s="239"/>
      <c r="R172" s="239"/>
      <c r="S172" s="239"/>
      <c r="T172" s="240"/>
      <c r="AT172" s="234" t="s">
        <v>159</v>
      </c>
      <c r="AU172" s="234" t="s">
        <v>83</v>
      </c>
      <c r="AV172" s="13" t="s">
        <v>155</v>
      </c>
      <c r="AW172" s="13" t="s">
        <v>35</v>
      </c>
      <c r="AX172" s="13" t="s">
        <v>80</v>
      </c>
      <c r="AY172" s="234" t="s">
        <v>148</v>
      </c>
    </row>
    <row r="173" s="1" customFormat="1" ht="16.5" customHeight="1">
      <c r="B173" s="202"/>
      <c r="C173" s="203" t="s">
        <v>284</v>
      </c>
      <c r="D173" s="203" t="s">
        <v>150</v>
      </c>
      <c r="E173" s="204" t="s">
        <v>285</v>
      </c>
      <c r="F173" s="205" t="s">
        <v>286</v>
      </c>
      <c r="G173" s="206" t="s">
        <v>181</v>
      </c>
      <c r="H173" s="207">
        <v>246.00999999999999</v>
      </c>
      <c r="I173" s="208"/>
      <c r="J173" s="209">
        <f>ROUND(I173*H173,2)</f>
        <v>0</v>
      </c>
      <c r="K173" s="205" t="s">
        <v>154</v>
      </c>
      <c r="L173" s="47"/>
      <c r="M173" s="210" t="s">
        <v>5</v>
      </c>
      <c r="N173" s="211" t="s">
        <v>43</v>
      </c>
      <c r="O173" s="48"/>
      <c r="P173" s="212">
        <f>O173*H173</f>
        <v>0</v>
      </c>
      <c r="Q173" s="212">
        <v>0</v>
      </c>
      <c r="R173" s="212">
        <f>Q173*H173</f>
        <v>0</v>
      </c>
      <c r="S173" s="212">
        <v>0</v>
      </c>
      <c r="T173" s="213">
        <f>S173*H173</f>
        <v>0</v>
      </c>
      <c r="AR173" s="25" t="s">
        <v>155</v>
      </c>
      <c r="AT173" s="25" t="s">
        <v>150</v>
      </c>
      <c r="AU173" s="25" t="s">
        <v>83</v>
      </c>
      <c r="AY173" s="25" t="s">
        <v>148</v>
      </c>
      <c r="BE173" s="214">
        <f>IF(N173="základní",J173,0)</f>
        <v>0</v>
      </c>
      <c r="BF173" s="214">
        <f>IF(N173="snížená",J173,0)</f>
        <v>0</v>
      </c>
      <c r="BG173" s="214">
        <f>IF(N173="zákl. přenesená",J173,0)</f>
        <v>0</v>
      </c>
      <c r="BH173" s="214">
        <f>IF(N173="sníž. přenesená",J173,0)</f>
        <v>0</v>
      </c>
      <c r="BI173" s="214">
        <f>IF(N173="nulová",J173,0)</f>
        <v>0</v>
      </c>
      <c r="BJ173" s="25" t="s">
        <v>80</v>
      </c>
      <c r="BK173" s="214">
        <f>ROUND(I173*H173,2)</f>
        <v>0</v>
      </c>
      <c r="BL173" s="25" t="s">
        <v>155</v>
      </c>
      <c r="BM173" s="25" t="s">
        <v>287</v>
      </c>
    </row>
    <row r="174" s="1" customFormat="1">
      <c r="B174" s="47"/>
      <c r="D174" s="215" t="s">
        <v>157</v>
      </c>
      <c r="F174" s="216" t="s">
        <v>288</v>
      </c>
      <c r="I174" s="176"/>
      <c r="L174" s="47"/>
      <c r="M174" s="217"/>
      <c r="N174" s="48"/>
      <c r="O174" s="48"/>
      <c r="P174" s="48"/>
      <c r="Q174" s="48"/>
      <c r="R174" s="48"/>
      <c r="S174" s="48"/>
      <c r="T174" s="86"/>
      <c r="AT174" s="25" t="s">
        <v>157</v>
      </c>
      <c r="AU174" s="25" t="s">
        <v>83</v>
      </c>
    </row>
    <row r="175" s="11" customFormat="1">
      <c r="B175" s="218"/>
      <c r="D175" s="215" t="s">
        <v>159</v>
      </c>
      <c r="E175" s="219" t="s">
        <v>5</v>
      </c>
      <c r="F175" s="220" t="s">
        <v>280</v>
      </c>
      <c r="H175" s="219" t="s">
        <v>5</v>
      </c>
      <c r="I175" s="221"/>
      <c r="L175" s="218"/>
      <c r="M175" s="222"/>
      <c r="N175" s="223"/>
      <c r="O175" s="223"/>
      <c r="P175" s="223"/>
      <c r="Q175" s="223"/>
      <c r="R175" s="223"/>
      <c r="S175" s="223"/>
      <c r="T175" s="224"/>
      <c r="AT175" s="219" t="s">
        <v>159</v>
      </c>
      <c r="AU175" s="219" t="s">
        <v>83</v>
      </c>
      <c r="AV175" s="11" t="s">
        <v>80</v>
      </c>
      <c r="AW175" s="11" t="s">
        <v>35</v>
      </c>
      <c r="AX175" s="11" t="s">
        <v>72</v>
      </c>
      <c r="AY175" s="219" t="s">
        <v>148</v>
      </c>
    </row>
    <row r="176" s="12" customFormat="1">
      <c r="B176" s="225"/>
      <c r="D176" s="215" t="s">
        <v>159</v>
      </c>
      <c r="E176" s="226" t="s">
        <v>5</v>
      </c>
      <c r="F176" s="227" t="s">
        <v>281</v>
      </c>
      <c r="H176" s="228">
        <v>64.165999999999997</v>
      </c>
      <c r="I176" s="229"/>
      <c r="L176" s="225"/>
      <c r="M176" s="230"/>
      <c r="N176" s="231"/>
      <c r="O176" s="231"/>
      <c r="P176" s="231"/>
      <c r="Q176" s="231"/>
      <c r="R176" s="231"/>
      <c r="S176" s="231"/>
      <c r="T176" s="232"/>
      <c r="AT176" s="226" t="s">
        <v>159</v>
      </c>
      <c r="AU176" s="226" t="s">
        <v>83</v>
      </c>
      <c r="AV176" s="12" t="s">
        <v>83</v>
      </c>
      <c r="AW176" s="12" t="s">
        <v>35</v>
      </c>
      <c r="AX176" s="12" t="s">
        <v>72</v>
      </c>
      <c r="AY176" s="226" t="s">
        <v>148</v>
      </c>
    </row>
    <row r="177" s="12" customFormat="1">
      <c r="B177" s="225"/>
      <c r="D177" s="215" t="s">
        <v>159</v>
      </c>
      <c r="E177" s="226" t="s">
        <v>5</v>
      </c>
      <c r="F177" s="227" t="s">
        <v>282</v>
      </c>
      <c r="H177" s="228">
        <v>31.699999999999999</v>
      </c>
      <c r="I177" s="229"/>
      <c r="L177" s="225"/>
      <c r="M177" s="230"/>
      <c r="N177" s="231"/>
      <c r="O177" s="231"/>
      <c r="P177" s="231"/>
      <c r="Q177" s="231"/>
      <c r="R177" s="231"/>
      <c r="S177" s="231"/>
      <c r="T177" s="232"/>
      <c r="AT177" s="226" t="s">
        <v>159</v>
      </c>
      <c r="AU177" s="226" t="s">
        <v>83</v>
      </c>
      <c r="AV177" s="12" t="s">
        <v>83</v>
      </c>
      <c r="AW177" s="12" t="s">
        <v>35</v>
      </c>
      <c r="AX177" s="12" t="s">
        <v>72</v>
      </c>
      <c r="AY177" s="226" t="s">
        <v>148</v>
      </c>
    </row>
    <row r="178" s="12" customFormat="1">
      <c r="B178" s="225"/>
      <c r="D178" s="215" t="s">
        <v>159</v>
      </c>
      <c r="E178" s="226" t="s">
        <v>5</v>
      </c>
      <c r="F178" s="227" t="s">
        <v>283</v>
      </c>
      <c r="H178" s="228">
        <v>150.14400000000001</v>
      </c>
      <c r="I178" s="229"/>
      <c r="L178" s="225"/>
      <c r="M178" s="230"/>
      <c r="N178" s="231"/>
      <c r="O178" s="231"/>
      <c r="P178" s="231"/>
      <c r="Q178" s="231"/>
      <c r="R178" s="231"/>
      <c r="S178" s="231"/>
      <c r="T178" s="232"/>
      <c r="AT178" s="226" t="s">
        <v>159</v>
      </c>
      <c r="AU178" s="226" t="s">
        <v>83</v>
      </c>
      <c r="AV178" s="12" t="s">
        <v>83</v>
      </c>
      <c r="AW178" s="12" t="s">
        <v>35</v>
      </c>
      <c r="AX178" s="12" t="s">
        <v>72</v>
      </c>
      <c r="AY178" s="226" t="s">
        <v>148</v>
      </c>
    </row>
    <row r="179" s="13" customFormat="1">
      <c r="B179" s="233"/>
      <c r="D179" s="215" t="s">
        <v>159</v>
      </c>
      <c r="E179" s="234" t="s">
        <v>5</v>
      </c>
      <c r="F179" s="235" t="s">
        <v>186</v>
      </c>
      <c r="H179" s="236">
        <v>246.00999999999999</v>
      </c>
      <c r="I179" s="237"/>
      <c r="L179" s="233"/>
      <c r="M179" s="238"/>
      <c r="N179" s="239"/>
      <c r="O179" s="239"/>
      <c r="P179" s="239"/>
      <c r="Q179" s="239"/>
      <c r="R179" s="239"/>
      <c r="S179" s="239"/>
      <c r="T179" s="240"/>
      <c r="AT179" s="234" t="s">
        <v>159</v>
      </c>
      <c r="AU179" s="234" t="s">
        <v>83</v>
      </c>
      <c r="AV179" s="13" t="s">
        <v>155</v>
      </c>
      <c r="AW179" s="13" t="s">
        <v>35</v>
      </c>
      <c r="AX179" s="13" t="s">
        <v>80</v>
      </c>
      <c r="AY179" s="234" t="s">
        <v>148</v>
      </c>
    </row>
    <row r="180" s="1" customFormat="1" ht="16.5" customHeight="1">
      <c r="B180" s="202"/>
      <c r="C180" s="203" t="s">
        <v>289</v>
      </c>
      <c r="D180" s="203" t="s">
        <v>150</v>
      </c>
      <c r="E180" s="204" t="s">
        <v>290</v>
      </c>
      <c r="F180" s="205" t="s">
        <v>291</v>
      </c>
      <c r="G180" s="206" t="s">
        <v>181</v>
      </c>
      <c r="H180" s="207">
        <v>64.165999999999997</v>
      </c>
      <c r="I180" s="208"/>
      <c r="J180" s="209">
        <f>ROUND(I180*H180,2)</f>
        <v>0</v>
      </c>
      <c r="K180" s="205" t="s">
        <v>154</v>
      </c>
      <c r="L180" s="47"/>
      <c r="M180" s="210" t="s">
        <v>5</v>
      </c>
      <c r="N180" s="211" t="s">
        <v>43</v>
      </c>
      <c r="O180" s="48"/>
      <c r="P180" s="212">
        <f>O180*H180</f>
        <v>0</v>
      </c>
      <c r="Q180" s="212">
        <v>0</v>
      </c>
      <c r="R180" s="212">
        <f>Q180*H180</f>
        <v>0</v>
      </c>
      <c r="S180" s="212">
        <v>0</v>
      </c>
      <c r="T180" s="213">
        <f>S180*H180</f>
        <v>0</v>
      </c>
      <c r="AR180" s="25" t="s">
        <v>155</v>
      </c>
      <c r="AT180" s="25" t="s">
        <v>150</v>
      </c>
      <c r="AU180" s="25" t="s">
        <v>83</v>
      </c>
      <c r="AY180" s="25" t="s">
        <v>148</v>
      </c>
      <c r="BE180" s="214">
        <f>IF(N180="základní",J180,0)</f>
        <v>0</v>
      </c>
      <c r="BF180" s="214">
        <f>IF(N180="snížená",J180,0)</f>
        <v>0</v>
      </c>
      <c r="BG180" s="214">
        <f>IF(N180="zákl. přenesená",J180,0)</f>
        <v>0</v>
      </c>
      <c r="BH180" s="214">
        <f>IF(N180="sníž. přenesená",J180,0)</f>
        <v>0</v>
      </c>
      <c r="BI180" s="214">
        <f>IF(N180="nulová",J180,0)</f>
        <v>0</v>
      </c>
      <c r="BJ180" s="25" t="s">
        <v>80</v>
      </c>
      <c r="BK180" s="214">
        <f>ROUND(I180*H180,2)</f>
        <v>0</v>
      </c>
      <c r="BL180" s="25" t="s">
        <v>155</v>
      </c>
      <c r="BM180" s="25" t="s">
        <v>292</v>
      </c>
    </row>
    <row r="181" s="1" customFormat="1">
      <c r="B181" s="47"/>
      <c r="D181" s="215" t="s">
        <v>157</v>
      </c>
      <c r="F181" s="216" t="s">
        <v>293</v>
      </c>
      <c r="I181" s="176"/>
      <c r="L181" s="47"/>
      <c r="M181" s="217"/>
      <c r="N181" s="48"/>
      <c r="O181" s="48"/>
      <c r="P181" s="48"/>
      <c r="Q181" s="48"/>
      <c r="R181" s="48"/>
      <c r="S181" s="48"/>
      <c r="T181" s="86"/>
      <c r="AT181" s="25" t="s">
        <v>157</v>
      </c>
      <c r="AU181" s="25" t="s">
        <v>83</v>
      </c>
    </row>
    <row r="182" s="11" customFormat="1">
      <c r="B182" s="218"/>
      <c r="D182" s="215" t="s">
        <v>159</v>
      </c>
      <c r="E182" s="219" t="s">
        <v>5</v>
      </c>
      <c r="F182" s="220" t="s">
        <v>193</v>
      </c>
      <c r="H182" s="219" t="s">
        <v>5</v>
      </c>
      <c r="I182" s="221"/>
      <c r="L182" s="218"/>
      <c r="M182" s="222"/>
      <c r="N182" s="223"/>
      <c r="O182" s="223"/>
      <c r="P182" s="223"/>
      <c r="Q182" s="223"/>
      <c r="R182" s="223"/>
      <c r="S182" s="223"/>
      <c r="T182" s="224"/>
      <c r="AT182" s="219" t="s">
        <v>159</v>
      </c>
      <c r="AU182" s="219" t="s">
        <v>83</v>
      </c>
      <c r="AV182" s="11" t="s">
        <v>80</v>
      </c>
      <c r="AW182" s="11" t="s">
        <v>35</v>
      </c>
      <c r="AX182" s="11" t="s">
        <v>72</v>
      </c>
      <c r="AY182" s="219" t="s">
        <v>148</v>
      </c>
    </row>
    <row r="183" s="12" customFormat="1">
      <c r="B183" s="225"/>
      <c r="D183" s="215" t="s">
        <v>159</v>
      </c>
      <c r="E183" s="226" t="s">
        <v>5</v>
      </c>
      <c r="F183" s="227" t="s">
        <v>294</v>
      </c>
      <c r="H183" s="228">
        <v>5.423</v>
      </c>
      <c r="I183" s="229"/>
      <c r="L183" s="225"/>
      <c r="M183" s="230"/>
      <c r="N183" s="231"/>
      <c r="O183" s="231"/>
      <c r="P183" s="231"/>
      <c r="Q183" s="231"/>
      <c r="R183" s="231"/>
      <c r="S183" s="231"/>
      <c r="T183" s="232"/>
      <c r="AT183" s="226" t="s">
        <v>159</v>
      </c>
      <c r="AU183" s="226" t="s">
        <v>83</v>
      </c>
      <c r="AV183" s="12" t="s">
        <v>83</v>
      </c>
      <c r="AW183" s="12" t="s">
        <v>35</v>
      </c>
      <c r="AX183" s="12" t="s">
        <v>72</v>
      </c>
      <c r="AY183" s="226" t="s">
        <v>148</v>
      </c>
    </row>
    <row r="184" s="11" customFormat="1">
      <c r="B184" s="218"/>
      <c r="D184" s="215" t="s">
        <v>159</v>
      </c>
      <c r="E184" s="219" t="s">
        <v>5</v>
      </c>
      <c r="F184" s="220" t="s">
        <v>196</v>
      </c>
      <c r="H184" s="219" t="s">
        <v>5</v>
      </c>
      <c r="I184" s="221"/>
      <c r="L184" s="218"/>
      <c r="M184" s="222"/>
      <c r="N184" s="223"/>
      <c r="O184" s="223"/>
      <c r="P184" s="223"/>
      <c r="Q184" s="223"/>
      <c r="R184" s="223"/>
      <c r="S184" s="223"/>
      <c r="T184" s="224"/>
      <c r="AT184" s="219" t="s">
        <v>159</v>
      </c>
      <c r="AU184" s="219" t="s">
        <v>83</v>
      </c>
      <c r="AV184" s="11" t="s">
        <v>80</v>
      </c>
      <c r="AW184" s="11" t="s">
        <v>35</v>
      </c>
      <c r="AX184" s="11" t="s">
        <v>72</v>
      </c>
      <c r="AY184" s="219" t="s">
        <v>148</v>
      </c>
    </row>
    <row r="185" s="12" customFormat="1">
      <c r="B185" s="225"/>
      <c r="D185" s="215" t="s">
        <v>159</v>
      </c>
      <c r="E185" s="226" t="s">
        <v>5</v>
      </c>
      <c r="F185" s="227" t="s">
        <v>295</v>
      </c>
      <c r="H185" s="228">
        <v>44.405000000000001</v>
      </c>
      <c r="I185" s="229"/>
      <c r="L185" s="225"/>
      <c r="M185" s="230"/>
      <c r="N185" s="231"/>
      <c r="O185" s="231"/>
      <c r="P185" s="231"/>
      <c r="Q185" s="231"/>
      <c r="R185" s="231"/>
      <c r="S185" s="231"/>
      <c r="T185" s="232"/>
      <c r="AT185" s="226" t="s">
        <v>159</v>
      </c>
      <c r="AU185" s="226" t="s">
        <v>83</v>
      </c>
      <c r="AV185" s="12" t="s">
        <v>83</v>
      </c>
      <c r="AW185" s="12" t="s">
        <v>35</v>
      </c>
      <c r="AX185" s="12" t="s">
        <v>72</v>
      </c>
      <c r="AY185" s="226" t="s">
        <v>148</v>
      </c>
    </row>
    <row r="186" s="11" customFormat="1">
      <c r="B186" s="218"/>
      <c r="D186" s="215" t="s">
        <v>159</v>
      </c>
      <c r="E186" s="219" t="s">
        <v>5</v>
      </c>
      <c r="F186" s="220" t="s">
        <v>199</v>
      </c>
      <c r="H186" s="219" t="s">
        <v>5</v>
      </c>
      <c r="I186" s="221"/>
      <c r="L186" s="218"/>
      <c r="M186" s="222"/>
      <c r="N186" s="223"/>
      <c r="O186" s="223"/>
      <c r="P186" s="223"/>
      <c r="Q186" s="223"/>
      <c r="R186" s="223"/>
      <c r="S186" s="223"/>
      <c r="T186" s="224"/>
      <c r="AT186" s="219" t="s">
        <v>159</v>
      </c>
      <c r="AU186" s="219" t="s">
        <v>83</v>
      </c>
      <c r="AV186" s="11" t="s">
        <v>80</v>
      </c>
      <c r="AW186" s="11" t="s">
        <v>35</v>
      </c>
      <c r="AX186" s="11" t="s">
        <v>72</v>
      </c>
      <c r="AY186" s="219" t="s">
        <v>148</v>
      </c>
    </row>
    <row r="187" s="12" customFormat="1">
      <c r="B187" s="225"/>
      <c r="D187" s="215" t="s">
        <v>159</v>
      </c>
      <c r="E187" s="226" t="s">
        <v>5</v>
      </c>
      <c r="F187" s="227" t="s">
        <v>296</v>
      </c>
      <c r="H187" s="228">
        <v>4.4980000000000002</v>
      </c>
      <c r="I187" s="229"/>
      <c r="L187" s="225"/>
      <c r="M187" s="230"/>
      <c r="N187" s="231"/>
      <c r="O187" s="231"/>
      <c r="P187" s="231"/>
      <c r="Q187" s="231"/>
      <c r="R187" s="231"/>
      <c r="S187" s="231"/>
      <c r="T187" s="232"/>
      <c r="AT187" s="226" t="s">
        <v>159</v>
      </c>
      <c r="AU187" s="226" t="s">
        <v>83</v>
      </c>
      <c r="AV187" s="12" t="s">
        <v>83</v>
      </c>
      <c r="AW187" s="12" t="s">
        <v>35</v>
      </c>
      <c r="AX187" s="12" t="s">
        <v>72</v>
      </c>
      <c r="AY187" s="226" t="s">
        <v>148</v>
      </c>
    </row>
    <row r="188" s="11" customFormat="1">
      <c r="B188" s="218"/>
      <c r="D188" s="215" t="s">
        <v>159</v>
      </c>
      <c r="E188" s="219" t="s">
        <v>5</v>
      </c>
      <c r="F188" s="220" t="s">
        <v>203</v>
      </c>
      <c r="H188" s="219" t="s">
        <v>5</v>
      </c>
      <c r="I188" s="221"/>
      <c r="L188" s="218"/>
      <c r="M188" s="222"/>
      <c r="N188" s="223"/>
      <c r="O188" s="223"/>
      <c r="P188" s="223"/>
      <c r="Q188" s="223"/>
      <c r="R188" s="223"/>
      <c r="S188" s="223"/>
      <c r="T188" s="224"/>
      <c r="AT188" s="219" t="s">
        <v>159</v>
      </c>
      <c r="AU188" s="219" t="s">
        <v>83</v>
      </c>
      <c r="AV188" s="11" t="s">
        <v>80</v>
      </c>
      <c r="AW188" s="11" t="s">
        <v>35</v>
      </c>
      <c r="AX188" s="11" t="s">
        <v>72</v>
      </c>
      <c r="AY188" s="219" t="s">
        <v>148</v>
      </c>
    </row>
    <row r="189" s="12" customFormat="1">
      <c r="B189" s="225"/>
      <c r="D189" s="215" t="s">
        <v>159</v>
      </c>
      <c r="E189" s="226" t="s">
        <v>5</v>
      </c>
      <c r="F189" s="227" t="s">
        <v>297</v>
      </c>
      <c r="H189" s="228">
        <v>9.8399999999999999</v>
      </c>
      <c r="I189" s="229"/>
      <c r="L189" s="225"/>
      <c r="M189" s="230"/>
      <c r="N189" s="231"/>
      <c r="O189" s="231"/>
      <c r="P189" s="231"/>
      <c r="Q189" s="231"/>
      <c r="R189" s="231"/>
      <c r="S189" s="231"/>
      <c r="T189" s="232"/>
      <c r="AT189" s="226" t="s">
        <v>159</v>
      </c>
      <c r="AU189" s="226" t="s">
        <v>83</v>
      </c>
      <c r="AV189" s="12" t="s">
        <v>83</v>
      </c>
      <c r="AW189" s="12" t="s">
        <v>35</v>
      </c>
      <c r="AX189" s="12" t="s">
        <v>72</v>
      </c>
      <c r="AY189" s="226" t="s">
        <v>148</v>
      </c>
    </row>
    <row r="190" s="13" customFormat="1">
      <c r="B190" s="233"/>
      <c r="D190" s="215" t="s">
        <v>159</v>
      </c>
      <c r="E190" s="234" t="s">
        <v>5</v>
      </c>
      <c r="F190" s="235" t="s">
        <v>186</v>
      </c>
      <c r="H190" s="236">
        <v>64.165999999999997</v>
      </c>
      <c r="I190" s="237"/>
      <c r="L190" s="233"/>
      <c r="M190" s="238"/>
      <c r="N190" s="239"/>
      <c r="O190" s="239"/>
      <c r="P190" s="239"/>
      <c r="Q190" s="239"/>
      <c r="R190" s="239"/>
      <c r="S190" s="239"/>
      <c r="T190" s="240"/>
      <c r="AT190" s="234" t="s">
        <v>159</v>
      </c>
      <c r="AU190" s="234" t="s">
        <v>83</v>
      </c>
      <c r="AV190" s="13" t="s">
        <v>155</v>
      </c>
      <c r="AW190" s="13" t="s">
        <v>35</v>
      </c>
      <c r="AX190" s="13" t="s">
        <v>80</v>
      </c>
      <c r="AY190" s="234" t="s">
        <v>148</v>
      </c>
    </row>
    <row r="191" s="1" customFormat="1" ht="25.5" customHeight="1">
      <c r="B191" s="202"/>
      <c r="C191" s="249" t="s">
        <v>298</v>
      </c>
      <c r="D191" s="249" t="s">
        <v>270</v>
      </c>
      <c r="E191" s="250" t="s">
        <v>299</v>
      </c>
      <c r="F191" s="251" t="s">
        <v>300</v>
      </c>
      <c r="G191" s="252" t="s">
        <v>256</v>
      </c>
      <c r="H191" s="253">
        <v>115.499</v>
      </c>
      <c r="I191" s="254"/>
      <c r="J191" s="255">
        <f>ROUND(I191*H191,2)</f>
        <v>0</v>
      </c>
      <c r="K191" s="251" t="s">
        <v>5</v>
      </c>
      <c r="L191" s="256"/>
      <c r="M191" s="257" t="s">
        <v>5</v>
      </c>
      <c r="N191" s="258" t="s">
        <v>43</v>
      </c>
      <c r="O191" s="48"/>
      <c r="P191" s="212">
        <f>O191*H191</f>
        <v>0</v>
      </c>
      <c r="Q191" s="212">
        <v>0</v>
      </c>
      <c r="R191" s="212">
        <f>Q191*H191</f>
        <v>0</v>
      </c>
      <c r="S191" s="212">
        <v>0</v>
      </c>
      <c r="T191" s="213">
        <f>S191*H191</f>
        <v>0</v>
      </c>
      <c r="AR191" s="25" t="s">
        <v>214</v>
      </c>
      <c r="AT191" s="25" t="s">
        <v>270</v>
      </c>
      <c r="AU191" s="25" t="s">
        <v>83</v>
      </c>
      <c r="AY191" s="25" t="s">
        <v>148</v>
      </c>
      <c r="BE191" s="214">
        <f>IF(N191="základní",J191,0)</f>
        <v>0</v>
      </c>
      <c r="BF191" s="214">
        <f>IF(N191="snížená",J191,0)</f>
        <v>0</v>
      </c>
      <c r="BG191" s="214">
        <f>IF(N191="zákl. přenesená",J191,0)</f>
        <v>0</v>
      </c>
      <c r="BH191" s="214">
        <f>IF(N191="sníž. přenesená",J191,0)</f>
        <v>0</v>
      </c>
      <c r="BI191" s="214">
        <f>IF(N191="nulová",J191,0)</f>
        <v>0</v>
      </c>
      <c r="BJ191" s="25" t="s">
        <v>80</v>
      </c>
      <c r="BK191" s="214">
        <f>ROUND(I191*H191,2)</f>
        <v>0</v>
      </c>
      <c r="BL191" s="25" t="s">
        <v>155</v>
      </c>
      <c r="BM191" s="25" t="s">
        <v>301</v>
      </c>
    </row>
    <row r="192" s="1" customFormat="1">
      <c r="B192" s="47"/>
      <c r="D192" s="215" t="s">
        <v>157</v>
      </c>
      <c r="F192" s="216" t="s">
        <v>300</v>
      </c>
      <c r="I192" s="176"/>
      <c r="L192" s="47"/>
      <c r="M192" s="217"/>
      <c r="N192" s="48"/>
      <c r="O192" s="48"/>
      <c r="P192" s="48"/>
      <c r="Q192" s="48"/>
      <c r="R192" s="48"/>
      <c r="S192" s="48"/>
      <c r="T192" s="86"/>
      <c r="AT192" s="25" t="s">
        <v>157</v>
      </c>
      <c r="AU192" s="25" t="s">
        <v>83</v>
      </c>
    </row>
    <row r="193" s="12" customFormat="1">
      <c r="B193" s="225"/>
      <c r="D193" s="215" t="s">
        <v>159</v>
      </c>
      <c r="E193" s="226" t="s">
        <v>5</v>
      </c>
      <c r="F193" s="227" t="s">
        <v>302</v>
      </c>
      <c r="H193" s="228">
        <v>115.499</v>
      </c>
      <c r="I193" s="229"/>
      <c r="L193" s="225"/>
      <c r="M193" s="230"/>
      <c r="N193" s="231"/>
      <c r="O193" s="231"/>
      <c r="P193" s="231"/>
      <c r="Q193" s="231"/>
      <c r="R193" s="231"/>
      <c r="S193" s="231"/>
      <c r="T193" s="232"/>
      <c r="AT193" s="226" t="s">
        <v>159</v>
      </c>
      <c r="AU193" s="226" t="s">
        <v>83</v>
      </c>
      <c r="AV193" s="12" t="s">
        <v>83</v>
      </c>
      <c r="AW193" s="12" t="s">
        <v>35</v>
      </c>
      <c r="AX193" s="12" t="s">
        <v>80</v>
      </c>
      <c r="AY193" s="226" t="s">
        <v>148</v>
      </c>
    </row>
    <row r="194" s="10" customFormat="1" ht="29.88" customHeight="1">
      <c r="B194" s="189"/>
      <c r="D194" s="190" t="s">
        <v>71</v>
      </c>
      <c r="E194" s="200" t="s">
        <v>155</v>
      </c>
      <c r="F194" s="200" t="s">
        <v>303</v>
      </c>
      <c r="I194" s="192"/>
      <c r="J194" s="201">
        <f>BK194</f>
        <v>0</v>
      </c>
      <c r="L194" s="189"/>
      <c r="M194" s="194"/>
      <c r="N194" s="195"/>
      <c r="O194" s="195"/>
      <c r="P194" s="196">
        <f>SUM(P195:P211)</f>
        <v>0</v>
      </c>
      <c r="Q194" s="195"/>
      <c r="R194" s="196">
        <f>SUM(R195:R211)</f>
        <v>0.18777959999999999</v>
      </c>
      <c r="S194" s="195"/>
      <c r="T194" s="197">
        <f>SUM(T195:T211)</f>
        <v>0</v>
      </c>
      <c r="AR194" s="190" t="s">
        <v>80</v>
      </c>
      <c r="AT194" s="198" t="s">
        <v>71</v>
      </c>
      <c r="AU194" s="198" t="s">
        <v>80</v>
      </c>
      <c r="AY194" s="190" t="s">
        <v>148</v>
      </c>
      <c r="BK194" s="199">
        <f>SUM(BK195:BK211)</f>
        <v>0</v>
      </c>
    </row>
    <row r="195" s="1" customFormat="1" ht="25.5" customHeight="1">
      <c r="B195" s="202"/>
      <c r="C195" s="203" t="s">
        <v>10</v>
      </c>
      <c r="D195" s="203" t="s">
        <v>150</v>
      </c>
      <c r="E195" s="204" t="s">
        <v>304</v>
      </c>
      <c r="F195" s="205" t="s">
        <v>305</v>
      </c>
      <c r="G195" s="206" t="s">
        <v>181</v>
      </c>
      <c r="H195" s="207">
        <v>31.699999999999999</v>
      </c>
      <c r="I195" s="208"/>
      <c r="J195" s="209">
        <f>ROUND(I195*H195,2)</f>
        <v>0</v>
      </c>
      <c r="K195" s="205" t="s">
        <v>5</v>
      </c>
      <c r="L195" s="47"/>
      <c r="M195" s="210" t="s">
        <v>5</v>
      </c>
      <c r="N195" s="211" t="s">
        <v>43</v>
      </c>
      <c r="O195" s="48"/>
      <c r="P195" s="212">
        <f>O195*H195</f>
        <v>0</v>
      </c>
      <c r="Q195" s="212">
        <v>0</v>
      </c>
      <c r="R195" s="212">
        <f>Q195*H195</f>
        <v>0</v>
      </c>
      <c r="S195" s="212">
        <v>0</v>
      </c>
      <c r="T195" s="213">
        <f>S195*H195</f>
        <v>0</v>
      </c>
      <c r="AR195" s="25" t="s">
        <v>155</v>
      </c>
      <c r="AT195" s="25" t="s">
        <v>150</v>
      </c>
      <c r="AU195" s="25" t="s">
        <v>83</v>
      </c>
      <c r="AY195" s="25" t="s">
        <v>148</v>
      </c>
      <c r="BE195" s="214">
        <f>IF(N195="základní",J195,0)</f>
        <v>0</v>
      </c>
      <c r="BF195" s="214">
        <f>IF(N195="snížená",J195,0)</f>
        <v>0</v>
      </c>
      <c r="BG195" s="214">
        <f>IF(N195="zákl. přenesená",J195,0)</f>
        <v>0</v>
      </c>
      <c r="BH195" s="214">
        <f>IF(N195="sníž. přenesená",J195,0)</f>
        <v>0</v>
      </c>
      <c r="BI195" s="214">
        <f>IF(N195="nulová",J195,0)</f>
        <v>0</v>
      </c>
      <c r="BJ195" s="25" t="s">
        <v>80</v>
      </c>
      <c r="BK195" s="214">
        <f>ROUND(I195*H195,2)</f>
        <v>0</v>
      </c>
      <c r="BL195" s="25" t="s">
        <v>155</v>
      </c>
      <c r="BM195" s="25" t="s">
        <v>306</v>
      </c>
    </row>
    <row r="196" s="1" customFormat="1">
      <c r="B196" s="47"/>
      <c r="D196" s="215" t="s">
        <v>157</v>
      </c>
      <c r="F196" s="216" t="s">
        <v>305</v>
      </c>
      <c r="I196" s="176"/>
      <c r="L196" s="47"/>
      <c r="M196" s="217"/>
      <c r="N196" s="48"/>
      <c r="O196" s="48"/>
      <c r="P196" s="48"/>
      <c r="Q196" s="48"/>
      <c r="R196" s="48"/>
      <c r="S196" s="48"/>
      <c r="T196" s="86"/>
      <c r="AT196" s="25" t="s">
        <v>157</v>
      </c>
      <c r="AU196" s="25" t="s">
        <v>83</v>
      </c>
    </row>
    <row r="197" s="11" customFormat="1">
      <c r="B197" s="218"/>
      <c r="D197" s="215" t="s">
        <v>159</v>
      </c>
      <c r="E197" s="219" t="s">
        <v>5</v>
      </c>
      <c r="F197" s="220" t="s">
        <v>193</v>
      </c>
      <c r="H197" s="219" t="s">
        <v>5</v>
      </c>
      <c r="I197" s="221"/>
      <c r="L197" s="218"/>
      <c r="M197" s="222"/>
      <c r="N197" s="223"/>
      <c r="O197" s="223"/>
      <c r="P197" s="223"/>
      <c r="Q197" s="223"/>
      <c r="R197" s="223"/>
      <c r="S197" s="223"/>
      <c r="T197" s="224"/>
      <c r="AT197" s="219" t="s">
        <v>159</v>
      </c>
      <c r="AU197" s="219" t="s">
        <v>83</v>
      </c>
      <c r="AV197" s="11" t="s">
        <v>80</v>
      </c>
      <c r="AW197" s="11" t="s">
        <v>35</v>
      </c>
      <c r="AX197" s="11" t="s">
        <v>72</v>
      </c>
      <c r="AY197" s="219" t="s">
        <v>148</v>
      </c>
    </row>
    <row r="198" s="12" customFormat="1">
      <c r="B198" s="225"/>
      <c r="D198" s="215" t="s">
        <v>159</v>
      </c>
      <c r="E198" s="226" t="s">
        <v>5</v>
      </c>
      <c r="F198" s="227" t="s">
        <v>307</v>
      </c>
      <c r="H198" s="228">
        <v>2.8050000000000002</v>
      </c>
      <c r="I198" s="229"/>
      <c r="L198" s="225"/>
      <c r="M198" s="230"/>
      <c r="N198" s="231"/>
      <c r="O198" s="231"/>
      <c r="P198" s="231"/>
      <c r="Q198" s="231"/>
      <c r="R198" s="231"/>
      <c r="S198" s="231"/>
      <c r="T198" s="232"/>
      <c r="AT198" s="226" t="s">
        <v>159</v>
      </c>
      <c r="AU198" s="226" t="s">
        <v>83</v>
      </c>
      <c r="AV198" s="12" t="s">
        <v>83</v>
      </c>
      <c r="AW198" s="12" t="s">
        <v>35</v>
      </c>
      <c r="AX198" s="12" t="s">
        <v>72</v>
      </c>
      <c r="AY198" s="226" t="s">
        <v>148</v>
      </c>
    </row>
    <row r="199" s="11" customFormat="1">
      <c r="B199" s="218"/>
      <c r="D199" s="215" t="s">
        <v>159</v>
      </c>
      <c r="E199" s="219" t="s">
        <v>5</v>
      </c>
      <c r="F199" s="220" t="s">
        <v>196</v>
      </c>
      <c r="H199" s="219" t="s">
        <v>5</v>
      </c>
      <c r="I199" s="221"/>
      <c r="L199" s="218"/>
      <c r="M199" s="222"/>
      <c r="N199" s="223"/>
      <c r="O199" s="223"/>
      <c r="P199" s="223"/>
      <c r="Q199" s="223"/>
      <c r="R199" s="223"/>
      <c r="S199" s="223"/>
      <c r="T199" s="224"/>
      <c r="AT199" s="219" t="s">
        <v>159</v>
      </c>
      <c r="AU199" s="219" t="s">
        <v>83</v>
      </c>
      <c r="AV199" s="11" t="s">
        <v>80</v>
      </c>
      <c r="AW199" s="11" t="s">
        <v>35</v>
      </c>
      <c r="AX199" s="11" t="s">
        <v>72</v>
      </c>
      <c r="AY199" s="219" t="s">
        <v>148</v>
      </c>
    </row>
    <row r="200" s="12" customFormat="1">
      <c r="B200" s="225"/>
      <c r="D200" s="215" t="s">
        <v>159</v>
      </c>
      <c r="E200" s="226" t="s">
        <v>5</v>
      </c>
      <c r="F200" s="227" t="s">
        <v>308</v>
      </c>
      <c r="H200" s="228">
        <v>22.968</v>
      </c>
      <c r="I200" s="229"/>
      <c r="L200" s="225"/>
      <c r="M200" s="230"/>
      <c r="N200" s="231"/>
      <c r="O200" s="231"/>
      <c r="P200" s="231"/>
      <c r="Q200" s="231"/>
      <c r="R200" s="231"/>
      <c r="S200" s="231"/>
      <c r="T200" s="232"/>
      <c r="AT200" s="226" t="s">
        <v>159</v>
      </c>
      <c r="AU200" s="226" t="s">
        <v>83</v>
      </c>
      <c r="AV200" s="12" t="s">
        <v>83</v>
      </c>
      <c r="AW200" s="12" t="s">
        <v>35</v>
      </c>
      <c r="AX200" s="12" t="s">
        <v>72</v>
      </c>
      <c r="AY200" s="226" t="s">
        <v>148</v>
      </c>
    </row>
    <row r="201" s="11" customFormat="1">
      <c r="B201" s="218"/>
      <c r="D201" s="215" t="s">
        <v>159</v>
      </c>
      <c r="E201" s="219" t="s">
        <v>5</v>
      </c>
      <c r="F201" s="220" t="s">
        <v>199</v>
      </c>
      <c r="H201" s="219" t="s">
        <v>5</v>
      </c>
      <c r="I201" s="221"/>
      <c r="L201" s="218"/>
      <c r="M201" s="222"/>
      <c r="N201" s="223"/>
      <c r="O201" s="223"/>
      <c r="P201" s="223"/>
      <c r="Q201" s="223"/>
      <c r="R201" s="223"/>
      <c r="S201" s="223"/>
      <c r="T201" s="224"/>
      <c r="AT201" s="219" t="s">
        <v>159</v>
      </c>
      <c r="AU201" s="219" t="s">
        <v>83</v>
      </c>
      <c r="AV201" s="11" t="s">
        <v>80</v>
      </c>
      <c r="AW201" s="11" t="s">
        <v>35</v>
      </c>
      <c r="AX201" s="11" t="s">
        <v>72</v>
      </c>
      <c r="AY201" s="219" t="s">
        <v>148</v>
      </c>
    </row>
    <row r="202" s="12" customFormat="1">
      <c r="B202" s="225"/>
      <c r="D202" s="215" t="s">
        <v>159</v>
      </c>
      <c r="E202" s="226" t="s">
        <v>5</v>
      </c>
      <c r="F202" s="227" t="s">
        <v>309</v>
      </c>
      <c r="H202" s="228">
        <v>2.327</v>
      </c>
      <c r="I202" s="229"/>
      <c r="L202" s="225"/>
      <c r="M202" s="230"/>
      <c r="N202" s="231"/>
      <c r="O202" s="231"/>
      <c r="P202" s="231"/>
      <c r="Q202" s="231"/>
      <c r="R202" s="231"/>
      <c r="S202" s="231"/>
      <c r="T202" s="232"/>
      <c r="AT202" s="226" t="s">
        <v>159</v>
      </c>
      <c r="AU202" s="226" t="s">
        <v>83</v>
      </c>
      <c r="AV202" s="12" t="s">
        <v>83</v>
      </c>
      <c r="AW202" s="12" t="s">
        <v>35</v>
      </c>
      <c r="AX202" s="12" t="s">
        <v>72</v>
      </c>
      <c r="AY202" s="226" t="s">
        <v>148</v>
      </c>
    </row>
    <row r="203" s="11" customFormat="1">
      <c r="B203" s="218"/>
      <c r="D203" s="215" t="s">
        <v>159</v>
      </c>
      <c r="E203" s="219" t="s">
        <v>5</v>
      </c>
      <c r="F203" s="220" t="s">
        <v>203</v>
      </c>
      <c r="H203" s="219" t="s">
        <v>5</v>
      </c>
      <c r="I203" s="221"/>
      <c r="L203" s="218"/>
      <c r="M203" s="222"/>
      <c r="N203" s="223"/>
      <c r="O203" s="223"/>
      <c r="P203" s="223"/>
      <c r="Q203" s="223"/>
      <c r="R203" s="223"/>
      <c r="S203" s="223"/>
      <c r="T203" s="224"/>
      <c r="AT203" s="219" t="s">
        <v>159</v>
      </c>
      <c r="AU203" s="219" t="s">
        <v>83</v>
      </c>
      <c r="AV203" s="11" t="s">
        <v>80</v>
      </c>
      <c r="AW203" s="11" t="s">
        <v>35</v>
      </c>
      <c r="AX203" s="11" t="s">
        <v>72</v>
      </c>
      <c r="AY203" s="219" t="s">
        <v>148</v>
      </c>
    </row>
    <row r="204" s="12" customFormat="1">
      <c r="B204" s="225"/>
      <c r="D204" s="215" t="s">
        <v>159</v>
      </c>
      <c r="E204" s="226" t="s">
        <v>5</v>
      </c>
      <c r="F204" s="227" t="s">
        <v>310</v>
      </c>
      <c r="H204" s="228">
        <v>3.6000000000000001</v>
      </c>
      <c r="I204" s="229"/>
      <c r="L204" s="225"/>
      <c r="M204" s="230"/>
      <c r="N204" s="231"/>
      <c r="O204" s="231"/>
      <c r="P204" s="231"/>
      <c r="Q204" s="231"/>
      <c r="R204" s="231"/>
      <c r="S204" s="231"/>
      <c r="T204" s="232"/>
      <c r="AT204" s="226" t="s">
        <v>159</v>
      </c>
      <c r="AU204" s="226" t="s">
        <v>83</v>
      </c>
      <c r="AV204" s="12" t="s">
        <v>83</v>
      </c>
      <c r="AW204" s="12" t="s">
        <v>35</v>
      </c>
      <c r="AX204" s="12" t="s">
        <v>72</v>
      </c>
      <c r="AY204" s="226" t="s">
        <v>148</v>
      </c>
    </row>
    <row r="205" s="13" customFormat="1">
      <c r="B205" s="233"/>
      <c r="D205" s="215" t="s">
        <v>159</v>
      </c>
      <c r="E205" s="234" t="s">
        <v>5</v>
      </c>
      <c r="F205" s="235" t="s">
        <v>186</v>
      </c>
      <c r="H205" s="236">
        <v>31.699999999999999</v>
      </c>
      <c r="I205" s="237"/>
      <c r="L205" s="233"/>
      <c r="M205" s="238"/>
      <c r="N205" s="239"/>
      <c r="O205" s="239"/>
      <c r="P205" s="239"/>
      <c r="Q205" s="239"/>
      <c r="R205" s="239"/>
      <c r="S205" s="239"/>
      <c r="T205" s="240"/>
      <c r="AT205" s="234" t="s">
        <v>159</v>
      </c>
      <c r="AU205" s="234" t="s">
        <v>83</v>
      </c>
      <c r="AV205" s="13" t="s">
        <v>155</v>
      </c>
      <c r="AW205" s="13" t="s">
        <v>35</v>
      </c>
      <c r="AX205" s="13" t="s">
        <v>80</v>
      </c>
      <c r="AY205" s="234" t="s">
        <v>148</v>
      </c>
    </row>
    <row r="206" s="1" customFormat="1" ht="16.5" customHeight="1">
      <c r="B206" s="202"/>
      <c r="C206" s="203" t="s">
        <v>311</v>
      </c>
      <c r="D206" s="203" t="s">
        <v>150</v>
      </c>
      <c r="E206" s="204" t="s">
        <v>312</v>
      </c>
      <c r="F206" s="205" t="s">
        <v>313</v>
      </c>
      <c r="G206" s="206" t="s">
        <v>181</v>
      </c>
      <c r="H206" s="207">
        <v>0.081000000000000003</v>
      </c>
      <c r="I206" s="208"/>
      <c r="J206" s="209">
        <f>ROUND(I206*H206,2)</f>
        <v>0</v>
      </c>
      <c r="K206" s="205" t="s">
        <v>154</v>
      </c>
      <c r="L206" s="47"/>
      <c r="M206" s="210" t="s">
        <v>5</v>
      </c>
      <c r="N206" s="211" t="s">
        <v>43</v>
      </c>
      <c r="O206" s="48"/>
      <c r="P206" s="212">
        <f>O206*H206</f>
        <v>0</v>
      </c>
      <c r="Q206" s="212">
        <v>2.234</v>
      </c>
      <c r="R206" s="212">
        <f>Q206*H206</f>
        <v>0.180954</v>
      </c>
      <c r="S206" s="212">
        <v>0</v>
      </c>
      <c r="T206" s="213">
        <f>S206*H206</f>
        <v>0</v>
      </c>
      <c r="AR206" s="25" t="s">
        <v>155</v>
      </c>
      <c r="AT206" s="25" t="s">
        <v>150</v>
      </c>
      <c r="AU206" s="25" t="s">
        <v>83</v>
      </c>
      <c r="AY206" s="25" t="s">
        <v>148</v>
      </c>
      <c r="BE206" s="214">
        <f>IF(N206="základní",J206,0)</f>
        <v>0</v>
      </c>
      <c r="BF206" s="214">
        <f>IF(N206="snížená",J206,0)</f>
        <v>0</v>
      </c>
      <c r="BG206" s="214">
        <f>IF(N206="zákl. přenesená",J206,0)</f>
        <v>0</v>
      </c>
      <c r="BH206" s="214">
        <f>IF(N206="sníž. přenesená",J206,0)</f>
        <v>0</v>
      </c>
      <c r="BI206" s="214">
        <f>IF(N206="nulová",J206,0)</f>
        <v>0</v>
      </c>
      <c r="BJ206" s="25" t="s">
        <v>80</v>
      </c>
      <c r="BK206" s="214">
        <f>ROUND(I206*H206,2)</f>
        <v>0</v>
      </c>
      <c r="BL206" s="25" t="s">
        <v>155</v>
      </c>
      <c r="BM206" s="25" t="s">
        <v>314</v>
      </c>
    </row>
    <row r="207" s="1" customFormat="1">
      <c r="B207" s="47"/>
      <c r="D207" s="215" t="s">
        <v>157</v>
      </c>
      <c r="F207" s="216" t="s">
        <v>315</v>
      </c>
      <c r="I207" s="176"/>
      <c r="L207" s="47"/>
      <c r="M207" s="217"/>
      <c r="N207" s="48"/>
      <c r="O207" s="48"/>
      <c r="P207" s="48"/>
      <c r="Q207" s="48"/>
      <c r="R207" s="48"/>
      <c r="S207" s="48"/>
      <c r="T207" s="86"/>
      <c r="AT207" s="25" t="s">
        <v>157</v>
      </c>
      <c r="AU207" s="25" t="s">
        <v>83</v>
      </c>
    </row>
    <row r="208" s="12" customFormat="1">
      <c r="B208" s="225"/>
      <c r="D208" s="215" t="s">
        <v>159</v>
      </c>
      <c r="E208" s="226" t="s">
        <v>5</v>
      </c>
      <c r="F208" s="227" t="s">
        <v>316</v>
      </c>
      <c r="H208" s="228">
        <v>0.081000000000000003</v>
      </c>
      <c r="I208" s="229"/>
      <c r="L208" s="225"/>
      <c r="M208" s="230"/>
      <c r="N208" s="231"/>
      <c r="O208" s="231"/>
      <c r="P208" s="231"/>
      <c r="Q208" s="231"/>
      <c r="R208" s="231"/>
      <c r="S208" s="231"/>
      <c r="T208" s="232"/>
      <c r="AT208" s="226" t="s">
        <v>159</v>
      </c>
      <c r="AU208" s="226" t="s">
        <v>83</v>
      </c>
      <c r="AV208" s="12" t="s">
        <v>83</v>
      </c>
      <c r="AW208" s="12" t="s">
        <v>35</v>
      </c>
      <c r="AX208" s="12" t="s">
        <v>80</v>
      </c>
      <c r="AY208" s="226" t="s">
        <v>148</v>
      </c>
    </row>
    <row r="209" s="1" customFormat="1" ht="16.5" customHeight="1">
      <c r="B209" s="202"/>
      <c r="C209" s="203" t="s">
        <v>317</v>
      </c>
      <c r="D209" s="203" t="s">
        <v>150</v>
      </c>
      <c r="E209" s="204" t="s">
        <v>318</v>
      </c>
      <c r="F209" s="205" t="s">
        <v>319</v>
      </c>
      <c r="G209" s="206" t="s">
        <v>229</v>
      </c>
      <c r="H209" s="207">
        <v>1.0800000000000001</v>
      </c>
      <c r="I209" s="208"/>
      <c r="J209" s="209">
        <f>ROUND(I209*H209,2)</f>
        <v>0</v>
      </c>
      <c r="K209" s="205" t="s">
        <v>154</v>
      </c>
      <c r="L209" s="47"/>
      <c r="M209" s="210" t="s">
        <v>5</v>
      </c>
      <c r="N209" s="211" t="s">
        <v>43</v>
      </c>
      <c r="O209" s="48"/>
      <c r="P209" s="212">
        <f>O209*H209</f>
        <v>0</v>
      </c>
      <c r="Q209" s="212">
        <v>0.0063200000000000001</v>
      </c>
      <c r="R209" s="212">
        <f>Q209*H209</f>
        <v>0.0068256000000000002</v>
      </c>
      <c r="S209" s="212">
        <v>0</v>
      </c>
      <c r="T209" s="213">
        <f>S209*H209</f>
        <v>0</v>
      </c>
      <c r="AR209" s="25" t="s">
        <v>155</v>
      </c>
      <c r="AT209" s="25" t="s">
        <v>150</v>
      </c>
      <c r="AU209" s="25" t="s">
        <v>83</v>
      </c>
      <c r="AY209" s="25" t="s">
        <v>148</v>
      </c>
      <c r="BE209" s="214">
        <f>IF(N209="základní",J209,0)</f>
        <v>0</v>
      </c>
      <c r="BF209" s="214">
        <f>IF(N209="snížená",J209,0)</f>
        <v>0</v>
      </c>
      <c r="BG209" s="214">
        <f>IF(N209="zákl. přenesená",J209,0)</f>
        <v>0</v>
      </c>
      <c r="BH209" s="214">
        <f>IF(N209="sníž. přenesená",J209,0)</f>
        <v>0</v>
      </c>
      <c r="BI209" s="214">
        <f>IF(N209="nulová",J209,0)</f>
        <v>0</v>
      </c>
      <c r="BJ209" s="25" t="s">
        <v>80</v>
      </c>
      <c r="BK209" s="214">
        <f>ROUND(I209*H209,2)</f>
        <v>0</v>
      </c>
      <c r="BL209" s="25" t="s">
        <v>155</v>
      </c>
      <c r="BM209" s="25" t="s">
        <v>320</v>
      </c>
    </row>
    <row r="210" s="1" customFormat="1">
      <c r="B210" s="47"/>
      <c r="D210" s="215" t="s">
        <v>157</v>
      </c>
      <c r="F210" s="216" t="s">
        <v>321</v>
      </c>
      <c r="I210" s="176"/>
      <c r="L210" s="47"/>
      <c r="M210" s="217"/>
      <c r="N210" s="48"/>
      <c r="O210" s="48"/>
      <c r="P210" s="48"/>
      <c r="Q210" s="48"/>
      <c r="R210" s="48"/>
      <c r="S210" s="48"/>
      <c r="T210" s="86"/>
      <c r="AT210" s="25" t="s">
        <v>157</v>
      </c>
      <c r="AU210" s="25" t="s">
        <v>83</v>
      </c>
    </row>
    <row r="211" s="12" customFormat="1">
      <c r="B211" s="225"/>
      <c r="D211" s="215" t="s">
        <v>159</v>
      </c>
      <c r="E211" s="226" t="s">
        <v>5</v>
      </c>
      <c r="F211" s="227" t="s">
        <v>322</v>
      </c>
      <c r="H211" s="228">
        <v>1.0800000000000001</v>
      </c>
      <c r="I211" s="229"/>
      <c r="L211" s="225"/>
      <c r="M211" s="230"/>
      <c r="N211" s="231"/>
      <c r="O211" s="231"/>
      <c r="P211" s="231"/>
      <c r="Q211" s="231"/>
      <c r="R211" s="231"/>
      <c r="S211" s="231"/>
      <c r="T211" s="232"/>
      <c r="AT211" s="226" t="s">
        <v>159</v>
      </c>
      <c r="AU211" s="226" t="s">
        <v>83</v>
      </c>
      <c r="AV211" s="12" t="s">
        <v>83</v>
      </c>
      <c r="AW211" s="12" t="s">
        <v>35</v>
      </c>
      <c r="AX211" s="12" t="s">
        <v>80</v>
      </c>
      <c r="AY211" s="226" t="s">
        <v>148</v>
      </c>
    </row>
    <row r="212" s="10" customFormat="1" ht="29.88" customHeight="1">
      <c r="B212" s="189"/>
      <c r="D212" s="190" t="s">
        <v>71</v>
      </c>
      <c r="E212" s="200" t="s">
        <v>214</v>
      </c>
      <c r="F212" s="200" t="s">
        <v>323</v>
      </c>
      <c r="I212" s="192"/>
      <c r="J212" s="201">
        <f>BK212</f>
        <v>0</v>
      </c>
      <c r="L212" s="189"/>
      <c r="M212" s="194"/>
      <c r="N212" s="195"/>
      <c r="O212" s="195"/>
      <c r="P212" s="196">
        <f>SUM(P213:P326)</f>
        <v>0</v>
      </c>
      <c r="Q212" s="195"/>
      <c r="R212" s="196">
        <f>SUM(R213:R326)</f>
        <v>7.6728027699999997</v>
      </c>
      <c r="S212" s="195"/>
      <c r="T212" s="197">
        <f>SUM(T213:T326)</f>
        <v>0</v>
      </c>
      <c r="AR212" s="190" t="s">
        <v>80</v>
      </c>
      <c r="AT212" s="198" t="s">
        <v>71</v>
      </c>
      <c r="AU212" s="198" t="s">
        <v>80</v>
      </c>
      <c r="AY212" s="190" t="s">
        <v>148</v>
      </c>
      <c r="BK212" s="199">
        <f>SUM(BK213:BK326)</f>
        <v>0</v>
      </c>
    </row>
    <row r="213" s="1" customFormat="1" ht="25.5" customHeight="1">
      <c r="B213" s="202"/>
      <c r="C213" s="203" t="s">
        <v>324</v>
      </c>
      <c r="D213" s="203" t="s">
        <v>150</v>
      </c>
      <c r="E213" s="204" t="s">
        <v>325</v>
      </c>
      <c r="F213" s="205" t="s">
        <v>326</v>
      </c>
      <c r="G213" s="206" t="s">
        <v>171</v>
      </c>
      <c r="H213" s="207">
        <v>23.5</v>
      </c>
      <c r="I213" s="208"/>
      <c r="J213" s="209">
        <f>ROUND(I213*H213,2)</f>
        <v>0</v>
      </c>
      <c r="K213" s="205" t="s">
        <v>154</v>
      </c>
      <c r="L213" s="47"/>
      <c r="M213" s="210" t="s">
        <v>5</v>
      </c>
      <c r="N213" s="211" t="s">
        <v>43</v>
      </c>
      <c r="O213" s="48"/>
      <c r="P213" s="212">
        <f>O213*H213</f>
        <v>0</v>
      </c>
      <c r="Q213" s="212">
        <v>0.22656999999999999</v>
      </c>
      <c r="R213" s="212">
        <f>Q213*H213</f>
        <v>5.324395</v>
      </c>
      <c r="S213" s="212">
        <v>0</v>
      </c>
      <c r="T213" s="213">
        <f>S213*H213</f>
        <v>0</v>
      </c>
      <c r="AR213" s="25" t="s">
        <v>155</v>
      </c>
      <c r="AT213" s="25" t="s">
        <v>150</v>
      </c>
      <c r="AU213" s="25" t="s">
        <v>83</v>
      </c>
      <c r="AY213" s="25" t="s">
        <v>148</v>
      </c>
      <c r="BE213" s="214">
        <f>IF(N213="základní",J213,0)</f>
        <v>0</v>
      </c>
      <c r="BF213" s="214">
        <f>IF(N213="snížená",J213,0)</f>
        <v>0</v>
      </c>
      <c r="BG213" s="214">
        <f>IF(N213="zákl. přenesená",J213,0)</f>
        <v>0</v>
      </c>
      <c r="BH213" s="214">
        <f>IF(N213="sníž. přenesená",J213,0)</f>
        <v>0</v>
      </c>
      <c r="BI213" s="214">
        <f>IF(N213="nulová",J213,0)</f>
        <v>0</v>
      </c>
      <c r="BJ213" s="25" t="s">
        <v>80</v>
      </c>
      <c r="BK213" s="214">
        <f>ROUND(I213*H213,2)</f>
        <v>0</v>
      </c>
      <c r="BL213" s="25" t="s">
        <v>155</v>
      </c>
      <c r="BM213" s="25" t="s">
        <v>327</v>
      </c>
    </row>
    <row r="214" s="1" customFormat="1">
      <c r="B214" s="47"/>
      <c r="D214" s="215" t="s">
        <v>157</v>
      </c>
      <c r="F214" s="216" t="s">
        <v>328</v>
      </c>
      <c r="I214" s="176"/>
      <c r="L214" s="47"/>
      <c r="M214" s="217"/>
      <c r="N214" s="48"/>
      <c r="O214" s="48"/>
      <c r="P214" s="48"/>
      <c r="Q214" s="48"/>
      <c r="R214" s="48"/>
      <c r="S214" s="48"/>
      <c r="T214" s="86"/>
      <c r="AT214" s="25" t="s">
        <v>157</v>
      </c>
      <c r="AU214" s="25" t="s">
        <v>83</v>
      </c>
    </row>
    <row r="215" s="12" customFormat="1">
      <c r="B215" s="225"/>
      <c r="D215" s="215" t="s">
        <v>159</v>
      </c>
      <c r="E215" s="226" t="s">
        <v>5</v>
      </c>
      <c r="F215" s="227" t="s">
        <v>329</v>
      </c>
      <c r="H215" s="228">
        <v>23.5</v>
      </c>
      <c r="I215" s="229"/>
      <c r="L215" s="225"/>
      <c r="M215" s="230"/>
      <c r="N215" s="231"/>
      <c r="O215" s="231"/>
      <c r="P215" s="231"/>
      <c r="Q215" s="231"/>
      <c r="R215" s="231"/>
      <c r="S215" s="231"/>
      <c r="T215" s="232"/>
      <c r="AT215" s="226" t="s">
        <v>159</v>
      </c>
      <c r="AU215" s="226" t="s">
        <v>83</v>
      </c>
      <c r="AV215" s="12" t="s">
        <v>83</v>
      </c>
      <c r="AW215" s="12" t="s">
        <v>35</v>
      </c>
      <c r="AX215" s="12" t="s">
        <v>80</v>
      </c>
      <c r="AY215" s="226" t="s">
        <v>148</v>
      </c>
    </row>
    <row r="216" s="1" customFormat="1" ht="25.5" customHeight="1">
      <c r="B216" s="202"/>
      <c r="C216" s="203" t="s">
        <v>330</v>
      </c>
      <c r="D216" s="203" t="s">
        <v>150</v>
      </c>
      <c r="E216" s="204" t="s">
        <v>331</v>
      </c>
      <c r="F216" s="205" t="s">
        <v>332</v>
      </c>
      <c r="G216" s="206" t="s">
        <v>171</v>
      </c>
      <c r="H216" s="207">
        <v>287.44</v>
      </c>
      <c r="I216" s="208"/>
      <c r="J216" s="209">
        <f>ROUND(I216*H216,2)</f>
        <v>0</v>
      </c>
      <c r="K216" s="205" t="s">
        <v>154</v>
      </c>
      <c r="L216" s="47"/>
      <c r="M216" s="210" t="s">
        <v>5</v>
      </c>
      <c r="N216" s="211" t="s">
        <v>43</v>
      </c>
      <c r="O216" s="48"/>
      <c r="P216" s="212">
        <f>O216*H216</f>
        <v>0</v>
      </c>
      <c r="Q216" s="212">
        <v>0</v>
      </c>
      <c r="R216" s="212">
        <f>Q216*H216</f>
        <v>0</v>
      </c>
      <c r="S216" s="212">
        <v>0</v>
      </c>
      <c r="T216" s="213">
        <f>S216*H216</f>
        <v>0</v>
      </c>
      <c r="AR216" s="25" t="s">
        <v>155</v>
      </c>
      <c r="AT216" s="25" t="s">
        <v>150</v>
      </c>
      <c r="AU216" s="25" t="s">
        <v>83</v>
      </c>
      <c r="AY216" s="25" t="s">
        <v>148</v>
      </c>
      <c r="BE216" s="214">
        <f>IF(N216="základní",J216,0)</f>
        <v>0</v>
      </c>
      <c r="BF216" s="214">
        <f>IF(N216="snížená",J216,0)</f>
        <v>0</v>
      </c>
      <c r="BG216" s="214">
        <f>IF(N216="zákl. přenesená",J216,0)</f>
        <v>0</v>
      </c>
      <c r="BH216" s="214">
        <f>IF(N216="sníž. přenesená",J216,0)</f>
        <v>0</v>
      </c>
      <c r="BI216" s="214">
        <f>IF(N216="nulová",J216,0)</f>
        <v>0</v>
      </c>
      <c r="BJ216" s="25" t="s">
        <v>80</v>
      </c>
      <c r="BK216" s="214">
        <f>ROUND(I216*H216,2)</f>
        <v>0</v>
      </c>
      <c r="BL216" s="25" t="s">
        <v>155</v>
      </c>
      <c r="BM216" s="25" t="s">
        <v>333</v>
      </c>
    </row>
    <row r="217" s="1" customFormat="1">
      <c r="B217" s="47"/>
      <c r="D217" s="215" t="s">
        <v>157</v>
      </c>
      <c r="F217" s="216" t="s">
        <v>334</v>
      </c>
      <c r="I217" s="176"/>
      <c r="L217" s="47"/>
      <c r="M217" s="217"/>
      <c r="N217" s="48"/>
      <c r="O217" s="48"/>
      <c r="P217" s="48"/>
      <c r="Q217" s="48"/>
      <c r="R217" s="48"/>
      <c r="S217" s="48"/>
      <c r="T217" s="86"/>
      <c r="AT217" s="25" t="s">
        <v>157</v>
      </c>
      <c r="AU217" s="25" t="s">
        <v>83</v>
      </c>
    </row>
    <row r="218" s="12" customFormat="1">
      <c r="B218" s="225"/>
      <c r="D218" s="215" t="s">
        <v>159</v>
      </c>
      <c r="E218" s="226" t="s">
        <v>5</v>
      </c>
      <c r="F218" s="227" t="s">
        <v>335</v>
      </c>
      <c r="H218" s="228">
        <v>287.44</v>
      </c>
      <c r="I218" s="229"/>
      <c r="L218" s="225"/>
      <c r="M218" s="230"/>
      <c r="N218" s="231"/>
      <c r="O218" s="231"/>
      <c r="P218" s="231"/>
      <c r="Q218" s="231"/>
      <c r="R218" s="231"/>
      <c r="S218" s="231"/>
      <c r="T218" s="232"/>
      <c r="AT218" s="226" t="s">
        <v>159</v>
      </c>
      <c r="AU218" s="226" t="s">
        <v>83</v>
      </c>
      <c r="AV218" s="12" t="s">
        <v>83</v>
      </c>
      <c r="AW218" s="12" t="s">
        <v>35</v>
      </c>
      <c r="AX218" s="12" t="s">
        <v>80</v>
      </c>
      <c r="AY218" s="226" t="s">
        <v>148</v>
      </c>
    </row>
    <row r="219" s="1" customFormat="1" ht="25.5" customHeight="1">
      <c r="B219" s="202"/>
      <c r="C219" s="249" t="s">
        <v>336</v>
      </c>
      <c r="D219" s="249" t="s">
        <v>270</v>
      </c>
      <c r="E219" s="250" t="s">
        <v>337</v>
      </c>
      <c r="F219" s="251" t="s">
        <v>338</v>
      </c>
      <c r="G219" s="252" t="s">
        <v>171</v>
      </c>
      <c r="H219" s="253">
        <v>291.75200000000001</v>
      </c>
      <c r="I219" s="254"/>
      <c r="J219" s="255">
        <f>ROUND(I219*H219,2)</f>
        <v>0</v>
      </c>
      <c r="K219" s="251" t="s">
        <v>5</v>
      </c>
      <c r="L219" s="256"/>
      <c r="M219" s="257" t="s">
        <v>5</v>
      </c>
      <c r="N219" s="258" t="s">
        <v>43</v>
      </c>
      <c r="O219" s="48"/>
      <c r="P219" s="212">
        <f>O219*H219</f>
        <v>0</v>
      </c>
      <c r="Q219" s="212">
        <v>0.0014599999999999999</v>
      </c>
      <c r="R219" s="212">
        <f>Q219*H219</f>
        <v>0.42595791999999999</v>
      </c>
      <c r="S219" s="212">
        <v>0</v>
      </c>
      <c r="T219" s="213">
        <f>S219*H219</f>
        <v>0</v>
      </c>
      <c r="AR219" s="25" t="s">
        <v>214</v>
      </c>
      <c r="AT219" s="25" t="s">
        <v>270</v>
      </c>
      <c r="AU219" s="25" t="s">
        <v>83</v>
      </c>
      <c r="AY219" s="25" t="s">
        <v>148</v>
      </c>
      <c r="BE219" s="214">
        <f>IF(N219="základní",J219,0)</f>
        <v>0</v>
      </c>
      <c r="BF219" s="214">
        <f>IF(N219="snížená",J219,0)</f>
        <v>0</v>
      </c>
      <c r="BG219" s="214">
        <f>IF(N219="zákl. přenesená",J219,0)</f>
        <v>0</v>
      </c>
      <c r="BH219" s="214">
        <f>IF(N219="sníž. přenesená",J219,0)</f>
        <v>0</v>
      </c>
      <c r="BI219" s="214">
        <f>IF(N219="nulová",J219,0)</f>
        <v>0</v>
      </c>
      <c r="BJ219" s="25" t="s">
        <v>80</v>
      </c>
      <c r="BK219" s="214">
        <f>ROUND(I219*H219,2)</f>
        <v>0</v>
      </c>
      <c r="BL219" s="25" t="s">
        <v>155</v>
      </c>
      <c r="BM219" s="25" t="s">
        <v>339</v>
      </c>
    </row>
    <row r="220" s="1" customFormat="1">
      <c r="B220" s="47"/>
      <c r="D220" s="215" t="s">
        <v>157</v>
      </c>
      <c r="F220" s="216" t="s">
        <v>340</v>
      </c>
      <c r="I220" s="176"/>
      <c r="L220" s="47"/>
      <c r="M220" s="217"/>
      <c r="N220" s="48"/>
      <c r="O220" s="48"/>
      <c r="P220" s="48"/>
      <c r="Q220" s="48"/>
      <c r="R220" s="48"/>
      <c r="S220" s="48"/>
      <c r="T220" s="86"/>
      <c r="AT220" s="25" t="s">
        <v>157</v>
      </c>
      <c r="AU220" s="25" t="s">
        <v>83</v>
      </c>
    </row>
    <row r="221" s="12" customFormat="1">
      <c r="B221" s="225"/>
      <c r="D221" s="215" t="s">
        <v>159</v>
      </c>
      <c r="E221" s="226" t="s">
        <v>5</v>
      </c>
      <c r="F221" s="227" t="s">
        <v>341</v>
      </c>
      <c r="H221" s="228">
        <v>291.75200000000001</v>
      </c>
      <c r="I221" s="229"/>
      <c r="L221" s="225"/>
      <c r="M221" s="230"/>
      <c r="N221" s="231"/>
      <c r="O221" s="231"/>
      <c r="P221" s="231"/>
      <c r="Q221" s="231"/>
      <c r="R221" s="231"/>
      <c r="S221" s="231"/>
      <c r="T221" s="232"/>
      <c r="AT221" s="226" t="s">
        <v>159</v>
      </c>
      <c r="AU221" s="226" t="s">
        <v>83</v>
      </c>
      <c r="AV221" s="12" t="s">
        <v>83</v>
      </c>
      <c r="AW221" s="12" t="s">
        <v>35</v>
      </c>
      <c r="AX221" s="12" t="s">
        <v>80</v>
      </c>
      <c r="AY221" s="226" t="s">
        <v>148</v>
      </c>
    </row>
    <row r="222" s="1" customFormat="1" ht="25.5" customHeight="1">
      <c r="B222" s="202"/>
      <c r="C222" s="203" t="s">
        <v>342</v>
      </c>
      <c r="D222" s="203" t="s">
        <v>150</v>
      </c>
      <c r="E222" s="204" t="s">
        <v>343</v>
      </c>
      <c r="F222" s="205" t="s">
        <v>344</v>
      </c>
      <c r="G222" s="206" t="s">
        <v>171</v>
      </c>
      <c r="H222" s="207">
        <v>23</v>
      </c>
      <c r="I222" s="208"/>
      <c r="J222" s="209">
        <f>ROUND(I222*H222,2)</f>
        <v>0</v>
      </c>
      <c r="K222" s="205" t="s">
        <v>154</v>
      </c>
      <c r="L222" s="47"/>
      <c r="M222" s="210" t="s">
        <v>5</v>
      </c>
      <c r="N222" s="211" t="s">
        <v>43</v>
      </c>
      <c r="O222" s="48"/>
      <c r="P222" s="212">
        <f>O222*H222</f>
        <v>0</v>
      </c>
      <c r="Q222" s="212">
        <v>0</v>
      </c>
      <c r="R222" s="212">
        <f>Q222*H222</f>
        <v>0</v>
      </c>
      <c r="S222" s="212">
        <v>0</v>
      </c>
      <c r="T222" s="213">
        <f>S222*H222</f>
        <v>0</v>
      </c>
      <c r="AR222" s="25" t="s">
        <v>155</v>
      </c>
      <c r="AT222" s="25" t="s">
        <v>150</v>
      </c>
      <c r="AU222" s="25" t="s">
        <v>83</v>
      </c>
      <c r="AY222" s="25" t="s">
        <v>148</v>
      </c>
      <c r="BE222" s="214">
        <f>IF(N222="základní",J222,0)</f>
        <v>0</v>
      </c>
      <c r="BF222" s="214">
        <f>IF(N222="snížená",J222,0)</f>
        <v>0</v>
      </c>
      <c r="BG222" s="214">
        <f>IF(N222="zákl. přenesená",J222,0)</f>
        <v>0</v>
      </c>
      <c r="BH222" s="214">
        <f>IF(N222="sníž. přenesená",J222,0)</f>
        <v>0</v>
      </c>
      <c r="BI222" s="214">
        <f>IF(N222="nulová",J222,0)</f>
        <v>0</v>
      </c>
      <c r="BJ222" s="25" t="s">
        <v>80</v>
      </c>
      <c r="BK222" s="214">
        <f>ROUND(I222*H222,2)</f>
        <v>0</v>
      </c>
      <c r="BL222" s="25" t="s">
        <v>155</v>
      </c>
      <c r="BM222" s="25" t="s">
        <v>345</v>
      </c>
    </row>
    <row r="223" s="1" customFormat="1">
      <c r="B223" s="47"/>
      <c r="D223" s="215" t="s">
        <v>157</v>
      </c>
      <c r="F223" s="216" t="s">
        <v>346</v>
      </c>
      <c r="I223" s="176"/>
      <c r="L223" s="47"/>
      <c r="M223" s="217"/>
      <c r="N223" s="48"/>
      <c r="O223" s="48"/>
      <c r="P223" s="48"/>
      <c r="Q223" s="48"/>
      <c r="R223" s="48"/>
      <c r="S223" s="48"/>
      <c r="T223" s="86"/>
      <c r="AT223" s="25" t="s">
        <v>157</v>
      </c>
      <c r="AU223" s="25" t="s">
        <v>83</v>
      </c>
    </row>
    <row r="224" s="12" customFormat="1">
      <c r="B224" s="225"/>
      <c r="D224" s="215" t="s">
        <v>159</v>
      </c>
      <c r="E224" s="226" t="s">
        <v>5</v>
      </c>
      <c r="F224" s="227" t="s">
        <v>347</v>
      </c>
      <c r="H224" s="228">
        <v>23</v>
      </c>
      <c r="I224" s="229"/>
      <c r="L224" s="225"/>
      <c r="M224" s="230"/>
      <c r="N224" s="231"/>
      <c r="O224" s="231"/>
      <c r="P224" s="231"/>
      <c r="Q224" s="231"/>
      <c r="R224" s="231"/>
      <c r="S224" s="231"/>
      <c r="T224" s="232"/>
      <c r="AT224" s="226" t="s">
        <v>159</v>
      </c>
      <c r="AU224" s="226" t="s">
        <v>83</v>
      </c>
      <c r="AV224" s="12" t="s">
        <v>83</v>
      </c>
      <c r="AW224" s="12" t="s">
        <v>35</v>
      </c>
      <c r="AX224" s="12" t="s">
        <v>80</v>
      </c>
      <c r="AY224" s="226" t="s">
        <v>148</v>
      </c>
    </row>
    <row r="225" s="1" customFormat="1" ht="25.5" customHeight="1">
      <c r="B225" s="202"/>
      <c r="C225" s="249" t="s">
        <v>348</v>
      </c>
      <c r="D225" s="249" t="s">
        <v>270</v>
      </c>
      <c r="E225" s="250" t="s">
        <v>349</v>
      </c>
      <c r="F225" s="251" t="s">
        <v>350</v>
      </c>
      <c r="G225" s="252" t="s">
        <v>171</v>
      </c>
      <c r="H225" s="253">
        <v>23.344999999999999</v>
      </c>
      <c r="I225" s="254"/>
      <c r="J225" s="255">
        <f>ROUND(I225*H225,2)</f>
        <v>0</v>
      </c>
      <c r="K225" s="251" t="s">
        <v>5</v>
      </c>
      <c r="L225" s="256"/>
      <c r="M225" s="257" t="s">
        <v>5</v>
      </c>
      <c r="N225" s="258" t="s">
        <v>43</v>
      </c>
      <c r="O225" s="48"/>
      <c r="P225" s="212">
        <f>O225*H225</f>
        <v>0</v>
      </c>
      <c r="Q225" s="212">
        <v>0.0021700000000000001</v>
      </c>
      <c r="R225" s="212">
        <f>Q225*H225</f>
        <v>0.05065865</v>
      </c>
      <c r="S225" s="212">
        <v>0</v>
      </c>
      <c r="T225" s="213">
        <f>S225*H225</f>
        <v>0</v>
      </c>
      <c r="AR225" s="25" t="s">
        <v>214</v>
      </c>
      <c r="AT225" s="25" t="s">
        <v>270</v>
      </c>
      <c r="AU225" s="25" t="s">
        <v>83</v>
      </c>
      <c r="AY225" s="25" t="s">
        <v>148</v>
      </c>
      <c r="BE225" s="214">
        <f>IF(N225="základní",J225,0)</f>
        <v>0</v>
      </c>
      <c r="BF225" s="214">
        <f>IF(N225="snížená",J225,0)</f>
        <v>0</v>
      </c>
      <c r="BG225" s="214">
        <f>IF(N225="zákl. přenesená",J225,0)</f>
        <v>0</v>
      </c>
      <c r="BH225" s="214">
        <f>IF(N225="sníž. přenesená",J225,0)</f>
        <v>0</v>
      </c>
      <c r="BI225" s="214">
        <f>IF(N225="nulová",J225,0)</f>
        <v>0</v>
      </c>
      <c r="BJ225" s="25" t="s">
        <v>80</v>
      </c>
      <c r="BK225" s="214">
        <f>ROUND(I225*H225,2)</f>
        <v>0</v>
      </c>
      <c r="BL225" s="25" t="s">
        <v>155</v>
      </c>
      <c r="BM225" s="25" t="s">
        <v>351</v>
      </c>
    </row>
    <row r="226" s="1" customFormat="1">
      <c r="B226" s="47"/>
      <c r="D226" s="215" t="s">
        <v>157</v>
      </c>
      <c r="F226" s="216" t="s">
        <v>350</v>
      </c>
      <c r="I226" s="176"/>
      <c r="L226" s="47"/>
      <c r="M226" s="217"/>
      <c r="N226" s="48"/>
      <c r="O226" s="48"/>
      <c r="P226" s="48"/>
      <c r="Q226" s="48"/>
      <c r="R226" s="48"/>
      <c r="S226" s="48"/>
      <c r="T226" s="86"/>
      <c r="AT226" s="25" t="s">
        <v>157</v>
      </c>
      <c r="AU226" s="25" t="s">
        <v>83</v>
      </c>
    </row>
    <row r="227" s="12" customFormat="1">
      <c r="B227" s="225"/>
      <c r="D227" s="215" t="s">
        <v>159</v>
      </c>
      <c r="E227" s="226" t="s">
        <v>5</v>
      </c>
      <c r="F227" s="227" t="s">
        <v>352</v>
      </c>
      <c r="H227" s="228">
        <v>23.344999999999999</v>
      </c>
      <c r="I227" s="229"/>
      <c r="L227" s="225"/>
      <c r="M227" s="230"/>
      <c r="N227" s="231"/>
      <c r="O227" s="231"/>
      <c r="P227" s="231"/>
      <c r="Q227" s="231"/>
      <c r="R227" s="231"/>
      <c r="S227" s="231"/>
      <c r="T227" s="232"/>
      <c r="AT227" s="226" t="s">
        <v>159</v>
      </c>
      <c r="AU227" s="226" t="s">
        <v>83</v>
      </c>
      <c r="AV227" s="12" t="s">
        <v>83</v>
      </c>
      <c r="AW227" s="12" t="s">
        <v>35</v>
      </c>
      <c r="AX227" s="12" t="s">
        <v>80</v>
      </c>
      <c r="AY227" s="226" t="s">
        <v>148</v>
      </c>
    </row>
    <row r="228" s="1" customFormat="1" ht="16.5" customHeight="1">
      <c r="B228" s="202"/>
      <c r="C228" s="203" t="s">
        <v>353</v>
      </c>
      <c r="D228" s="203" t="s">
        <v>150</v>
      </c>
      <c r="E228" s="204" t="s">
        <v>354</v>
      </c>
      <c r="F228" s="205" t="s">
        <v>355</v>
      </c>
      <c r="G228" s="206" t="s">
        <v>171</v>
      </c>
      <c r="H228" s="207">
        <v>310.44</v>
      </c>
      <c r="I228" s="208"/>
      <c r="J228" s="209">
        <f>ROUND(I228*H228,2)</f>
        <v>0</v>
      </c>
      <c r="K228" s="205" t="s">
        <v>154</v>
      </c>
      <c r="L228" s="47"/>
      <c r="M228" s="210" t="s">
        <v>5</v>
      </c>
      <c r="N228" s="211" t="s">
        <v>43</v>
      </c>
      <c r="O228" s="48"/>
      <c r="P228" s="212">
        <f>O228*H228</f>
        <v>0</v>
      </c>
      <c r="Q228" s="212">
        <v>0</v>
      </c>
      <c r="R228" s="212">
        <f>Q228*H228</f>
        <v>0</v>
      </c>
      <c r="S228" s="212">
        <v>0</v>
      </c>
      <c r="T228" s="213">
        <f>S228*H228</f>
        <v>0</v>
      </c>
      <c r="AR228" s="25" t="s">
        <v>155</v>
      </c>
      <c r="AT228" s="25" t="s">
        <v>150</v>
      </c>
      <c r="AU228" s="25" t="s">
        <v>83</v>
      </c>
      <c r="AY228" s="25" t="s">
        <v>148</v>
      </c>
      <c r="BE228" s="214">
        <f>IF(N228="základní",J228,0)</f>
        <v>0</v>
      </c>
      <c r="BF228" s="214">
        <f>IF(N228="snížená",J228,0)</f>
        <v>0</v>
      </c>
      <c r="BG228" s="214">
        <f>IF(N228="zákl. přenesená",J228,0)</f>
        <v>0</v>
      </c>
      <c r="BH228" s="214">
        <f>IF(N228="sníž. přenesená",J228,0)</f>
        <v>0</v>
      </c>
      <c r="BI228" s="214">
        <f>IF(N228="nulová",J228,0)</f>
        <v>0</v>
      </c>
      <c r="BJ228" s="25" t="s">
        <v>80</v>
      </c>
      <c r="BK228" s="214">
        <f>ROUND(I228*H228,2)</f>
        <v>0</v>
      </c>
      <c r="BL228" s="25" t="s">
        <v>155</v>
      </c>
      <c r="BM228" s="25" t="s">
        <v>356</v>
      </c>
    </row>
    <row r="229" s="1" customFormat="1">
      <c r="B229" s="47"/>
      <c r="D229" s="215" t="s">
        <v>157</v>
      </c>
      <c r="F229" s="216" t="s">
        <v>355</v>
      </c>
      <c r="I229" s="176"/>
      <c r="L229" s="47"/>
      <c r="M229" s="217"/>
      <c r="N229" s="48"/>
      <c r="O229" s="48"/>
      <c r="P229" s="48"/>
      <c r="Q229" s="48"/>
      <c r="R229" s="48"/>
      <c r="S229" s="48"/>
      <c r="T229" s="86"/>
      <c r="AT229" s="25" t="s">
        <v>157</v>
      </c>
      <c r="AU229" s="25" t="s">
        <v>83</v>
      </c>
    </row>
    <row r="230" s="12" customFormat="1">
      <c r="B230" s="225"/>
      <c r="D230" s="215" t="s">
        <v>159</v>
      </c>
      <c r="E230" s="226" t="s">
        <v>5</v>
      </c>
      <c r="F230" s="227" t="s">
        <v>357</v>
      </c>
      <c r="H230" s="228">
        <v>310.44</v>
      </c>
      <c r="I230" s="229"/>
      <c r="L230" s="225"/>
      <c r="M230" s="230"/>
      <c r="N230" s="231"/>
      <c r="O230" s="231"/>
      <c r="P230" s="231"/>
      <c r="Q230" s="231"/>
      <c r="R230" s="231"/>
      <c r="S230" s="231"/>
      <c r="T230" s="232"/>
      <c r="AT230" s="226" t="s">
        <v>159</v>
      </c>
      <c r="AU230" s="226" t="s">
        <v>83</v>
      </c>
      <c r="AV230" s="12" t="s">
        <v>83</v>
      </c>
      <c r="AW230" s="12" t="s">
        <v>35</v>
      </c>
      <c r="AX230" s="12" t="s">
        <v>80</v>
      </c>
      <c r="AY230" s="226" t="s">
        <v>148</v>
      </c>
    </row>
    <row r="231" s="1" customFormat="1" ht="16.5" customHeight="1">
      <c r="B231" s="202"/>
      <c r="C231" s="203" t="s">
        <v>358</v>
      </c>
      <c r="D231" s="203" t="s">
        <v>150</v>
      </c>
      <c r="E231" s="204" t="s">
        <v>359</v>
      </c>
      <c r="F231" s="205" t="s">
        <v>360</v>
      </c>
      <c r="G231" s="206" t="s">
        <v>171</v>
      </c>
      <c r="H231" s="207">
        <v>287.44</v>
      </c>
      <c r="I231" s="208"/>
      <c r="J231" s="209">
        <f>ROUND(I231*H231,2)</f>
        <v>0</v>
      </c>
      <c r="K231" s="205" t="s">
        <v>154</v>
      </c>
      <c r="L231" s="47"/>
      <c r="M231" s="210" t="s">
        <v>5</v>
      </c>
      <c r="N231" s="211" t="s">
        <v>43</v>
      </c>
      <c r="O231" s="48"/>
      <c r="P231" s="212">
        <f>O231*H231</f>
        <v>0</v>
      </c>
      <c r="Q231" s="212">
        <v>0</v>
      </c>
      <c r="R231" s="212">
        <f>Q231*H231</f>
        <v>0</v>
      </c>
      <c r="S231" s="212">
        <v>0</v>
      </c>
      <c r="T231" s="213">
        <f>S231*H231</f>
        <v>0</v>
      </c>
      <c r="AR231" s="25" t="s">
        <v>155</v>
      </c>
      <c r="AT231" s="25" t="s">
        <v>150</v>
      </c>
      <c r="AU231" s="25" t="s">
        <v>83</v>
      </c>
      <c r="AY231" s="25" t="s">
        <v>148</v>
      </c>
      <c r="BE231" s="214">
        <f>IF(N231="základní",J231,0)</f>
        <v>0</v>
      </c>
      <c r="BF231" s="214">
        <f>IF(N231="snížená",J231,0)</f>
        <v>0</v>
      </c>
      <c r="BG231" s="214">
        <f>IF(N231="zákl. přenesená",J231,0)</f>
        <v>0</v>
      </c>
      <c r="BH231" s="214">
        <f>IF(N231="sníž. přenesená",J231,0)</f>
        <v>0</v>
      </c>
      <c r="BI231" s="214">
        <f>IF(N231="nulová",J231,0)</f>
        <v>0</v>
      </c>
      <c r="BJ231" s="25" t="s">
        <v>80</v>
      </c>
      <c r="BK231" s="214">
        <f>ROUND(I231*H231,2)</f>
        <v>0</v>
      </c>
      <c r="BL231" s="25" t="s">
        <v>155</v>
      </c>
      <c r="BM231" s="25" t="s">
        <v>361</v>
      </c>
    </row>
    <row r="232" s="1" customFormat="1">
      <c r="B232" s="47"/>
      <c r="D232" s="215" t="s">
        <v>157</v>
      </c>
      <c r="F232" s="216" t="s">
        <v>362</v>
      </c>
      <c r="I232" s="176"/>
      <c r="L232" s="47"/>
      <c r="M232" s="217"/>
      <c r="N232" s="48"/>
      <c r="O232" s="48"/>
      <c r="P232" s="48"/>
      <c r="Q232" s="48"/>
      <c r="R232" s="48"/>
      <c r="S232" s="48"/>
      <c r="T232" s="86"/>
      <c r="AT232" s="25" t="s">
        <v>157</v>
      </c>
      <c r="AU232" s="25" t="s">
        <v>83</v>
      </c>
    </row>
    <row r="233" s="1" customFormat="1" ht="16.5" customHeight="1">
      <c r="B233" s="202"/>
      <c r="C233" s="203" t="s">
        <v>363</v>
      </c>
      <c r="D233" s="203" t="s">
        <v>150</v>
      </c>
      <c r="E233" s="204" t="s">
        <v>364</v>
      </c>
      <c r="F233" s="205" t="s">
        <v>365</v>
      </c>
      <c r="G233" s="206" t="s">
        <v>171</v>
      </c>
      <c r="H233" s="207">
        <v>23</v>
      </c>
      <c r="I233" s="208"/>
      <c r="J233" s="209">
        <f>ROUND(I233*H233,2)</f>
        <v>0</v>
      </c>
      <c r="K233" s="205" t="s">
        <v>154</v>
      </c>
      <c r="L233" s="47"/>
      <c r="M233" s="210" t="s">
        <v>5</v>
      </c>
      <c r="N233" s="211" t="s">
        <v>43</v>
      </c>
      <c r="O233" s="48"/>
      <c r="P233" s="212">
        <f>O233*H233</f>
        <v>0</v>
      </c>
      <c r="Q233" s="212">
        <v>0</v>
      </c>
      <c r="R233" s="212">
        <f>Q233*H233</f>
        <v>0</v>
      </c>
      <c r="S233" s="212">
        <v>0</v>
      </c>
      <c r="T233" s="213">
        <f>S233*H233</f>
        <v>0</v>
      </c>
      <c r="AR233" s="25" t="s">
        <v>155</v>
      </c>
      <c r="AT233" s="25" t="s">
        <v>150</v>
      </c>
      <c r="AU233" s="25" t="s">
        <v>83</v>
      </c>
      <c r="AY233" s="25" t="s">
        <v>148</v>
      </c>
      <c r="BE233" s="214">
        <f>IF(N233="základní",J233,0)</f>
        <v>0</v>
      </c>
      <c r="BF233" s="214">
        <f>IF(N233="snížená",J233,0)</f>
        <v>0</v>
      </c>
      <c r="BG233" s="214">
        <f>IF(N233="zákl. přenesená",J233,0)</f>
        <v>0</v>
      </c>
      <c r="BH233" s="214">
        <f>IF(N233="sníž. přenesená",J233,0)</f>
        <v>0</v>
      </c>
      <c r="BI233" s="214">
        <f>IF(N233="nulová",J233,0)</f>
        <v>0</v>
      </c>
      <c r="BJ233" s="25" t="s">
        <v>80</v>
      </c>
      <c r="BK233" s="214">
        <f>ROUND(I233*H233,2)</f>
        <v>0</v>
      </c>
      <c r="BL233" s="25" t="s">
        <v>155</v>
      </c>
      <c r="BM233" s="25" t="s">
        <v>366</v>
      </c>
    </row>
    <row r="234" s="1" customFormat="1">
      <c r="B234" s="47"/>
      <c r="D234" s="215" t="s">
        <v>157</v>
      </c>
      <c r="F234" s="216" t="s">
        <v>367</v>
      </c>
      <c r="I234" s="176"/>
      <c r="L234" s="47"/>
      <c r="M234" s="217"/>
      <c r="N234" s="48"/>
      <c r="O234" s="48"/>
      <c r="P234" s="48"/>
      <c r="Q234" s="48"/>
      <c r="R234" s="48"/>
      <c r="S234" s="48"/>
      <c r="T234" s="86"/>
      <c r="AT234" s="25" t="s">
        <v>157</v>
      </c>
      <c r="AU234" s="25" t="s">
        <v>83</v>
      </c>
    </row>
    <row r="235" s="1" customFormat="1" ht="16.5" customHeight="1">
      <c r="B235" s="202"/>
      <c r="C235" s="203" t="s">
        <v>368</v>
      </c>
      <c r="D235" s="203" t="s">
        <v>150</v>
      </c>
      <c r="E235" s="204" t="s">
        <v>369</v>
      </c>
      <c r="F235" s="205" t="s">
        <v>370</v>
      </c>
      <c r="G235" s="206" t="s">
        <v>171</v>
      </c>
      <c r="H235" s="207">
        <v>294.63999999999999</v>
      </c>
      <c r="I235" s="208"/>
      <c r="J235" s="209">
        <f>ROUND(I235*H235,2)</f>
        <v>0</v>
      </c>
      <c r="K235" s="205" t="s">
        <v>154</v>
      </c>
      <c r="L235" s="47"/>
      <c r="M235" s="210" t="s">
        <v>5</v>
      </c>
      <c r="N235" s="211" t="s">
        <v>43</v>
      </c>
      <c r="O235" s="48"/>
      <c r="P235" s="212">
        <f>O235*H235</f>
        <v>0</v>
      </c>
      <c r="Q235" s="212">
        <v>0.00019000000000000001</v>
      </c>
      <c r="R235" s="212">
        <f>Q235*H235</f>
        <v>0.055981599999999999</v>
      </c>
      <c r="S235" s="212">
        <v>0</v>
      </c>
      <c r="T235" s="213">
        <f>S235*H235</f>
        <v>0</v>
      </c>
      <c r="AR235" s="25" t="s">
        <v>155</v>
      </c>
      <c r="AT235" s="25" t="s">
        <v>150</v>
      </c>
      <c r="AU235" s="25" t="s">
        <v>83</v>
      </c>
      <c r="AY235" s="25" t="s">
        <v>148</v>
      </c>
      <c r="BE235" s="214">
        <f>IF(N235="základní",J235,0)</f>
        <v>0</v>
      </c>
      <c r="BF235" s="214">
        <f>IF(N235="snížená",J235,0)</f>
        <v>0</v>
      </c>
      <c r="BG235" s="214">
        <f>IF(N235="zákl. přenesená",J235,0)</f>
        <v>0</v>
      </c>
      <c r="BH235" s="214">
        <f>IF(N235="sníž. přenesená",J235,0)</f>
        <v>0</v>
      </c>
      <c r="BI235" s="214">
        <f>IF(N235="nulová",J235,0)</f>
        <v>0</v>
      </c>
      <c r="BJ235" s="25" t="s">
        <v>80</v>
      </c>
      <c r="BK235" s="214">
        <f>ROUND(I235*H235,2)</f>
        <v>0</v>
      </c>
      <c r="BL235" s="25" t="s">
        <v>155</v>
      </c>
      <c r="BM235" s="25" t="s">
        <v>371</v>
      </c>
    </row>
    <row r="236" s="1" customFormat="1">
      <c r="B236" s="47"/>
      <c r="D236" s="215" t="s">
        <v>157</v>
      </c>
      <c r="F236" s="216" t="s">
        <v>372</v>
      </c>
      <c r="I236" s="176"/>
      <c r="L236" s="47"/>
      <c r="M236" s="217"/>
      <c r="N236" s="48"/>
      <c r="O236" s="48"/>
      <c r="P236" s="48"/>
      <c r="Q236" s="48"/>
      <c r="R236" s="48"/>
      <c r="S236" s="48"/>
      <c r="T236" s="86"/>
      <c r="AT236" s="25" t="s">
        <v>157</v>
      </c>
      <c r="AU236" s="25" t="s">
        <v>83</v>
      </c>
    </row>
    <row r="237" s="12" customFormat="1">
      <c r="B237" s="225"/>
      <c r="D237" s="215" t="s">
        <v>159</v>
      </c>
      <c r="E237" s="226" t="s">
        <v>5</v>
      </c>
      <c r="F237" s="227" t="s">
        <v>373</v>
      </c>
      <c r="H237" s="228">
        <v>294.63999999999999</v>
      </c>
      <c r="I237" s="229"/>
      <c r="L237" s="225"/>
      <c r="M237" s="230"/>
      <c r="N237" s="231"/>
      <c r="O237" s="231"/>
      <c r="P237" s="231"/>
      <c r="Q237" s="231"/>
      <c r="R237" s="231"/>
      <c r="S237" s="231"/>
      <c r="T237" s="232"/>
      <c r="AT237" s="226" t="s">
        <v>159</v>
      </c>
      <c r="AU237" s="226" t="s">
        <v>83</v>
      </c>
      <c r="AV237" s="12" t="s">
        <v>83</v>
      </c>
      <c r="AW237" s="12" t="s">
        <v>35</v>
      </c>
      <c r="AX237" s="12" t="s">
        <v>80</v>
      </c>
      <c r="AY237" s="226" t="s">
        <v>148</v>
      </c>
    </row>
    <row r="238" s="1" customFormat="1" ht="16.5" customHeight="1">
      <c r="B238" s="202"/>
      <c r="C238" s="203" t="s">
        <v>374</v>
      </c>
      <c r="D238" s="203" t="s">
        <v>150</v>
      </c>
      <c r="E238" s="204" t="s">
        <v>375</v>
      </c>
      <c r="F238" s="205" t="s">
        <v>376</v>
      </c>
      <c r="G238" s="206" t="s">
        <v>171</v>
      </c>
      <c r="H238" s="207">
        <v>287.44</v>
      </c>
      <c r="I238" s="208"/>
      <c r="J238" s="209">
        <f>ROUND(I238*H238,2)</f>
        <v>0</v>
      </c>
      <c r="K238" s="205" t="s">
        <v>154</v>
      </c>
      <c r="L238" s="47"/>
      <c r="M238" s="210" t="s">
        <v>5</v>
      </c>
      <c r="N238" s="211" t="s">
        <v>43</v>
      </c>
      <c r="O238" s="48"/>
      <c r="P238" s="212">
        <f>O238*H238</f>
        <v>0</v>
      </c>
      <c r="Q238" s="212">
        <v>9.0000000000000006E-05</v>
      </c>
      <c r="R238" s="212">
        <f>Q238*H238</f>
        <v>0.025869600000000003</v>
      </c>
      <c r="S238" s="212">
        <v>0</v>
      </c>
      <c r="T238" s="213">
        <f>S238*H238</f>
        <v>0</v>
      </c>
      <c r="AR238" s="25" t="s">
        <v>155</v>
      </c>
      <c r="AT238" s="25" t="s">
        <v>150</v>
      </c>
      <c r="AU238" s="25" t="s">
        <v>83</v>
      </c>
      <c r="AY238" s="25" t="s">
        <v>148</v>
      </c>
      <c r="BE238" s="214">
        <f>IF(N238="základní",J238,0)</f>
        <v>0</v>
      </c>
      <c r="BF238" s="214">
        <f>IF(N238="snížená",J238,0)</f>
        <v>0</v>
      </c>
      <c r="BG238" s="214">
        <f>IF(N238="zákl. přenesená",J238,0)</f>
        <v>0</v>
      </c>
      <c r="BH238" s="214">
        <f>IF(N238="sníž. přenesená",J238,0)</f>
        <v>0</v>
      </c>
      <c r="BI238" s="214">
        <f>IF(N238="nulová",J238,0)</f>
        <v>0</v>
      </c>
      <c r="BJ238" s="25" t="s">
        <v>80</v>
      </c>
      <c r="BK238" s="214">
        <f>ROUND(I238*H238,2)</f>
        <v>0</v>
      </c>
      <c r="BL238" s="25" t="s">
        <v>155</v>
      </c>
      <c r="BM238" s="25" t="s">
        <v>377</v>
      </c>
    </row>
    <row r="239" s="1" customFormat="1">
      <c r="B239" s="47"/>
      <c r="D239" s="215" t="s">
        <v>157</v>
      </c>
      <c r="F239" s="216" t="s">
        <v>378</v>
      </c>
      <c r="I239" s="176"/>
      <c r="L239" s="47"/>
      <c r="M239" s="217"/>
      <c r="N239" s="48"/>
      <c r="O239" s="48"/>
      <c r="P239" s="48"/>
      <c r="Q239" s="48"/>
      <c r="R239" s="48"/>
      <c r="S239" s="48"/>
      <c r="T239" s="86"/>
      <c r="AT239" s="25" t="s">
        <v>157</v>
      </c>
      <c r="AU239" s="25" t="s">
        <v>83</v>
      </c>
    </row>
    <row r="240" s="12" customFormat="1">
      <c r="B240" s="225"/>
      <c r="D240" s="215" t="s">
        <v>159</v>
      </c>
      <c r="E240" s="226" t="s">
        <v>5</v>
      </c>
      <c r="F240" s="227" t="s">
        <v>335</v>
      </c>
      <c r="H240" s="228">
        <v>287.44</v>
      </c>
      <c r="I240" s="229"/>
      <c r="L240" s="225"/>
      <c r="M240" s="230"/>
      <c r="N240" s="231"/>
      <c r="O240" s="231"/>
      <c r="P240" s="231"/>
      <c r="Q240" s="231"/>
      <c r="R240" s="231"/>
      <c r="S240" s="231"/>
      <c r="T240" s="232"/>
      <c r="AT240" s="226" t="s">
        <v>159</v>
      </c>
      <c r="AU240" s="226" t="s">
        <v>83</v>
      </c>
      <c r="AV240" s="12" t="s">
        <v>83</v>
      </c>
      <c r="AW240" s="12" t="s">
        <v>35</v>
      </c>
      <c r="AX240" s="12" t="s">
        <v>80</v>
      </c>
      <c r="AY240" s="226" t="s">
        <v>148</v>
      </c>
    </row>
    <row r="241" s="1" customFormat="1" ht="16.5" customHeight="1">
      <c r="B241" s="202"/>
      <c r="C241" s="203" t="s">
        <v>379</v>
      </c>
      <c r="D241" s="203" t="s">
        <v>150</v>
      </c>
      <c r="E241" s="204" t="s">
        <v>380</v>
      </c>
      <c r="F241" s="205" t="s">
        <v>381</v>
      </c>
      <c r="G241" s="206" t="s">
        <v>382</v>
      </c>
      <c r="H241" s="207">
        <v>2</v>
      </c>
      <c r="I241" s="208"/>
      <c r="J241" s="209">
        <f>ROUND(I241*H241,2)</f>
        <v>0</v>
      </c>
      <c r="K241" s="205" t="s">
        <v>154</v>
      </c>
      <c r="L241" s="47"/>
      <c r="M241" s="210" t="s">
        <v>5</v>
      </c>
      <c r="N241" s="211" t="s">
        <v>43</v>
      </c>
      <c r="O241" s="48"/>
      <c r="P241" s="212">
        <f>O241*H241</f>
        <v>0</v>
      </c>
      <c r="Q241" s="212">
        <v>0.46009</v>
      </c>
      <c r="R241" s="212">
        <f>Q241*H241</f>
        <v>0.92018</v>
      </c>
      <c r="S241" s="212">
        <v>0</v>
      </c>
      <c r="T241" s="213">
        <f>S241*H241</f>
        <v>0</v>
      </c>
      <c r="AR241" s="25" t="s">
        <v>155</v>
      </c>
      <c r="AT241" s="25" t="s">
        <v>150</v>
      </c>
      <c r="AU241" s="25" t="s">
        <v>83</v>
      </c>
      <c r="AY241" s="25" t="s">
        <v>148</v>
      </c>
      <c r="BE241" s="214">
        <f>IF(N241="základní",J241,0)</f>
        <v>0</v>
      </c>
      <c r="BF241" s="214">
        <f>IF(N241="snížená",J241,0)</f>
        <v>0</v>
      </c>
      <c r="BG241" s="214">
        <f>IF(N241="zákl. přenesená",J241,0)</f>
        <v>0</v>
      </c>
      <c r="BH241" s="214">
        <f>IF(N241="sníž. přenesená",J241,0)</f>
        <v>0</v>
      </c>
      <c r="BI241" s="214">
        <f>IF(N241="nulová",J241,0)</f>
        <v>0</v>
      </c>
      <c r="BJ241" s="25" t="s">
        <v>80</v>
      </c>
      <c r="BK241" s="214">
        <f>ROUND(I241*H241,2)</f>
        <v>0</v>
      </c>
      <c r="BL241" s="25" t="s">
        <v>155</v>
      </c>
      <c r="BM241" s="25" t="s">
        <v>383</v>
      </c>
    </row>
    <row r="242" s="1" customFormat="1">
      <c r="B242" s="47"/>
      <c r="D242" s="215" t="s">
        <v>157</v>
      </c>
      <c r="F242" s="216" t="s">
        <v>384</v>
      </c>
      <c r="I242" s="176"/>
      <c r="L242" s="47"/>
      <c r="M242" s="217"/>
      <c r="N242" s="48"/>
      <c r="O242" s="48"/>
      <c r="P242" s="48"/>
      <c r="Q242" s="48"/>
      <c r="R242" s="48"/>
      <c r="S242" s="48"/>
      <c r="T242" s="86"/>
      <c r="AT242" s="25" t="s">
        <v>157</v>
      </c>
      <c r="AU242" s="25" t="s">
        <v>83</v>
      </c>
    </row>
    <row r="243" s="1" customFormat="1" ht="25.5" customHeight="1">
      <c r="B243" s="202"/>
      <c r="C243" s="203" t="s">
        <v>385</v>
      </c>
      <c r="D243" s="203" t="s">
        <v>150</v>
      </c>
      <c r="E243" s="204" t="s">
        <v>386</v>
      </c>
      <c r="F243" s="205" t="s">
        <v>387</v>
      </c>
      <c r="G243" s="206" t="s">
        <v>382</v>
      </c>
      <c r="H243" s="207">
        <v>4</v>
      </c>
      <c r="I243" s="208"/>
      <c r="J243" s="209">
        <f>ROUND(I243*H243,2)</f>
        <v>0</v>
      </c>
      <c r="K243" s="205" t="s">
        <v>5</v>
      </c>
      <c r="L243" s="47"/>
      <c r="M243" s="210" t="s">
        <v>5</v>
      </c>
      <c r="N243" s="211" t="s">
        <v>43</v>
      </c>
      <c r="O243" s="48"/>
      <c r="P243" s="212">
        <f>O243*H243</f>
        <v>0</v>
      </c>
      <c r="Q243" s="212">
        <v>0.00016000000000000001</v>
      </c>
      <c r="R243" s="212">
        <f>Q243*H243</f>
        <v>0.00064000000000000005</v>
      </c>
      <c r="S243" s="212">
        <v>0</v>
      </c>
      <c r="T243" s="213">
        <f>S243*H243</f>
        <v>0</v>
      </c>
      <c r="AR243" s="25" t="s">
        <v>155</v>
      </c>
      <c r="AT243" s="25" t="s">
        <v>150</v>
      </c>
      <c r="AU243" s="25" t="s">
        <v>83</v>
      </c>
      <c r="AY243" s="25" t="s">
        <v>148</v>
      </c>
      <c r="BE243" s="214">
        <f>IF(N243="základní",J243,0)</f>
        <v>0</v>
      </c>
      <c r="BF243" s="214">
        <f>IF(N243="snížená",J243,0)</f>
        <v>0</v>
      </c>
      <c r="BG243" s="214">
        <f>IF(N243="zákl. přenesená",J243,0)</f>
        <v>0</v>
      </c>
      <c r="BH243" s="214">
        <f>IF(N243="sníž. přenesená",J243,0)</f>
        <v>0</v>
      </c>
      <c r="BI243" s="214">
        <f>IF(N243="nulová",J243,0)</f>
        <v>0</v>
      </c>
      <c r="BJ243" s="25" t="s">
        <v>80</v>
      </c>
      <c r="BK243" s="214">
        <f>ROUND(I243*H243,2)</f>
        <v>0</v>
      </c>
      <c r="BL243" s="25" t="s">
        <v>155</v>
      </c>
      <c r="BM243" s="25" t="s">
        <v>388</v>
      </c>
    </row>
    <row r="244" s="1" customFormat="1">
      <c r="B244" s="47"/>
      <c r="D244" s="215" t="s">
        <v>157</v>
      </c>
      <c r="F244" s="216" t="s">
        <v>389</v>
      </c>
      <c r="I244" s="176"/>
      <c r="L244" s="47"/>
      <c r="M244" s="217"/>
      <c r="N244" s="48"/>
      <c r="O244" s="48"/>
      <c r="P244" s="48"/>
      <c r="Q244" s="48"/>
      <c r="R244" s="48"/>
      <c r="S244" s="48"/>
      <c r="T244" s="86"/>
      <c r="AT244" s="25" t="s">
        <v>157</v>
      </c>
      <c r="AU244" s="25" t="s">
        <v>83</v>
      </c>
    </row>
    <row r="245" s="12" customFormat="1">
      <c r="B245" s="225"/>
      <c r="D245" s="215" t="s">
        <v>159</v>
      </c>
      <c r="E245" s="226" t="s">
        <v>5</v>
      </c>
      <c r="F245" s="227" t="s">
        <v>390</v>
      </c>
      <c r="H245" s="228">
        <v>4</v>
      </c>
      <c r="I245" s="229"/>
      <c r="L245" s="225"/>
      <c r="M245" s="230"/>
      <c r="N245" s="231"/>
      <c r="O245" s="231"/>
      <c r="P245" s="231"/>
      <c r="Q245" s="231"/>
      <c r="R245" s="231"/>
      <c r="S245" s="231"/>
      <c r="T245" s="232"/>
      <c r="AT245" s="226" t="s">
        <v>159</v>
      </c>
      <c r="AU245" s="226" t="s">
        <v>83</v>
      </c>
      <c r="AV245" s="12" t="s">
        <v>83</v>
      </c>
      <c r="AW245" s="12" t="s">
        <v>35</v>
      </c>
      <c r="AX245" s="12" t="s">
        <v>80</v>
      </c>
      <c r="AY245" s="226" t="s">
        <v>148</v>
      </c>
    </row>
    <row r="246" s="1" customFormat="1" ht="16.5" customHeight="1">
      <c r="B246" s="202"/>
      <c r="C246" s="203" t="s">
        <v>391</v>
      </c>
      <c r="D246" s="203" t="s">
        <v>150</v>
      </c>
      <c r="E246" s="204" t="s">
        <v>392</v>
      </c>
      <c r="F246" s="205" t="s">
        <v>393</v>
      </c>
      <c r="G246" s="206" t="s">
        <v>382</v>
      </c>
      <c r="H246" s="207">
        <v>6</v>
      </c>
      <c r="I246" s="208"/>
      <c r="J246" s="209">
        <f>ROUND(I246*H246,2)</f>
        <v>0</v>
      </c>
      <c r="K246" s="205" t="s">
        <v>154</v>
      </c>
      <c r="L246" s="47"/>
      <c r="M246" s="210" t="s">
        <v>5</v>
      </c>
      <c r="N246" s="211" t="s">
        <v>43</v>
      </c>
      <c r="O246" s="48"/>
      <c r="P246" s="212">
        <f>O246*H246</f>
        <v>0</v>
      </c>
      <c r="Q246" s="212">
        <v>0.00167</v>
      </c>
      <c r="R246" s="212">
        <f>Q246*H246</f>
        <v>0.010020000000000001</v>
      </c>
      <c r="S246" s="212">
        <v>0</v>
      </c>
      <c r="T246" s="213">
        <f>S246*H246</f>
        <v>0</v>
      </c>
      <c r="AR246" s="25" t="s">
        <v>155</v>
      </c>
      <c r="AT246" s="25" t="s">
        <v>150</v>
      </c>
      <c r="AU246" s="25" t="s">
        <v>83</v>
      </c>
      <c r="AY246" s="25" t="s">
        <v>148</v>
      </c>
      <c r="BE246" s="214">
        <f>IF(N246="základní",J246,0)</f>
        <v>0</v>
      </c>
      <c r="BF246" s="214">
        <f>IF(N246="snížená",J246,0)</f>
        <v>0</v>
      </c>
      <c r="BG246" s="214">
        <f>IF(N246="zákl. přenesená",J246,0)</f>
        <v>0</v>
      </c>
      <c r="BH246" s="214">
        <f>IF(N246="sníž. přenesená",J246,0)</f>
        <v>0</v>
      </c>
      <c r="BI246" s="214">
        <f>IF(N246="nulová",J246,0)</f>
        <v>0</v>
      </c>
      <c r="BJ246" s="25" t="s">
        <v>80</v>
      </c>
      <c r="BK246" s="214">
        <f>ROUND(I246*H246,2)</f>
        <v>0</v>
      </c>
      <c r="BL246" s="25" t="s">
        <v>155</v>
      </c>
      <c r="BM246" s="25" t="s">
        <v>394</v>
      </c>
    </row>
    <row r="247" s="1" customFormat="1">
      <c r="B247" s="47"/>
      <c r="D247" s="215" t="s">
        <v>157</v>
      </c>
      <c r="F247" s="216" t="s">
        <v>395</v>
      </c>
      <c r="I247" s="176"/>
      <c r="L247" s="47"/>
      <c r="M247" s="217"/>
      <c r="N247" s="48"/>
      <c r="O247" s="48"/>
      <c r="P247" s="48"/>
      <c r="Q247" s="48"/>
      <c r="R247" s="48"/>
      <c r="S247" s="48"/>
      <c r="T247" s="86"/>
      <c r="AT247" s="25" t="s">
        <v>157</v>
      </c>
      <c r="AU247" s="25" t="s">
        <v>83</v>
      </c>
    </row>
    <row r="248" s="1" customFormat="1" ht="16.5" customHeight="1">
      <c r="B248" s="202"/>
      <c r="C248" s="249" t="s">
        <v>396</v>
      </c>
      <c r="D248" s="249" t="s">
        <v>270</v>
      </c>
      <c r="E248" s="250" t="s">
        <v>397</v>
      </c>
      <c r="F248" s="251" t="s">
        <v>398</v>
      </c>
      <c r="G248" s="252" t="s">
        <v>399</v>
      </c>
      <c r="H248" s="253">
        <v>1</v>
      </c>
      <c r="I248" s="254"/>
      <c r="J248" s="255">
        <f>ROUND(I248*H248,2)</f>
        <v>0</v>
      </c>
      <c r="K248" s="251" t="s">
        <v>5</v>
      </c>
      <c r="L248" s="256"/>
      <c r="M248" s="257" t="s">
        <v>5</v>
      </c>
      <c r="N248" s="258" t="s">
        <v>43</v>
      </c>
      <c r="O248" s="48"/>
      <c r="P248" s="212">
        <f>O248*H248</f>
        <v>0</v>
      </c>
      <c r="Q248" s="212">
        <v>0.00092000000000000003</v>
      </c>
      <c r="R248" s="212">
        <f>Q248*H248</f>
        <v>0.00092000000000000003</v>
      </c>
      <c r="S248" s="212">
        <v>0</v>
      </c>
      <c r="T248" s="213">
        <f>S248*H248</f>
        <v>0</v>
      </c>
      <c r="AR248" s="25" t="s">
        <v>214</v>
      </c>
      <c r="AT248" s="25" t="s">
        <v>270</v>
      </c>
      <c r="AU248" s="25" t="s">
        <v>83</v>
      </c>
      <c r="AY248" s="25" t="s">
        <v>148</v>
      </c>
      <c r="BE248" s="214">
        <f>IF(N248="základní",J248,0)</f>
        <v>0</v>
      </c>
      <c r="BF248" s="214">
        <f>IF(N248="snížená",J248,0)</f>
        <v>0</v>
      </c>
      <c r="BG248" s="214">
        <f>IF(N248="zákl. přenesená",J248,0)</f>
        <v>0</v>
      </c>
      <c r="BH248" s="214">
        <f>IF(N248="sníž. přenesená",J248,0)</f>
        <v>0</v>
      </c>
      <c r="BI248" s="214">
        <f>IF(N248="nulová",J248,0)</f>
        <v>0</v>
      </c>
      <c r="BJ248" s="25" t="s">
        <v>80</v>
      </c>
      <c r="BK248" s="214">
        <f>ROUND(I248*H248,2)</f>
        <v>0</v>
      </c>
      <c r="BL248" s="25" t="s">
        <v>155</v>
      </c>
      <c r="BM248" s="25" t="s">
        <v>400</v>
      </c>
    </row>
    <row r="249" s="1" customFormat="1">
      <c r="B249" s="47"/>
      <c r="D249" s="215" t="s">
        <v>157</v>
      </c>
      <c r="F249" s="216" t="s">
        <v>398</v>
      </c>
      <c r="I249" s="176"/>
      <c r="L249" s="47"/>
      <c r="M249" s="217"/>
      <c r="N249" s="48"/>
      <c r="O249" s="48"/>
      <c r="P249" s="48"/>
      <c r="Q249" s="48"/>
      <c r="R249" s="48"/>
      <c r="S249" s="48"/>
      <c r="T249" s="86"/>
      <c r="AT249" s="25" t="s">
        <v>157</v>
      </c>
      <c r="AU249" s="25" t="s">
        <v>83</v>
      </c>
    </row>
    <row r="250" s="12" customFormat="1">
      <c r="B250" s="225"/>
      <c r="D250" s="215" t="s">
        <v>159</v>
      </c>
      <c r="E250" s="226" t="s">
        <v>5</v>
      </c>
      <c r="F250" s="227" t="s">
        <v>401</v>
      </c>
      <c r="H250" s="228">
        <v>1</v>
      </c>
      <c r="I250" s="229"/>
      <c r="L250" s="225"/>
      <c r="M250" s="230"/>
      <c r="N250" s="231"/>
      <c r="O250" s="231"/>
      <c r="P250" s="231"/>
      <c r="Q250" s="231"/>
      <c r="R250" s="231"/>
      <c r="S250" s="231"/>
      <c r="T250" s="232"/>
      <c r="AT250" s="226" t="s">
        <v>159</v>
      </c>
      <c r="AU250" s="226" t="s">
        <v>83</v>
      </c>
      <c r="AV250" s="12" t="s">
        <v>83</v>
      </c>
      <c r="AW250" s="12" t="s">
        <v>35</v>
      </c>
      <c r="AX250" s="12" t="s">
        <v>80</v>
      </c>
      <c r="AY250" s="226" t="s">
        <v>148</v>
      </c>
    </row>
    <row r="251" s="1" customFormat="1" ht="16.5" customHeight="1">
      <c r="B251" s="202"/>
      <c r="C251" s="249" t="s">
        <v>402</v>
      </c>
      <c r="D251" s="249" t="s">
        <v>270</v>
      </c>
      <c r="E251" s="250" t="s">
        <v>403</v>
      </c>
      <c r="F251" s="251" t="s">
        <v>404</v>
      </c>
      <c r="G251" s="252" t="s">
        <v>399</v>
      </c>
      <c r="H251" s="253">
        <v>2</v>
      </c>
      <c r="I251" s="254"/>
      <c r="J251" s="255">
        <f>ROUND(I251*H251,2)</f>
        <v>0</v>
      </c>
      <c r="K251" s="251" t="s">
        <v>5</v>
      </c>
      <c r="L251" s="256"/>
      <c r="M251" s="257" t="s">
        <v>5</v>
      </c>
      <c r="N251" s="258" t="s">
        <v>43</v>
      </c>
      <c r="O251" s="48"/>
      <c r="P251" s="212">
        <f>O251*H251</f>
        <v>0</v>
      </c>
      <c r="Q251" s="212">
        <v>0.0094999999999999998</v>
      </c>
      <c r="R251" s="212">
        <f>Q251*H251</f>
        <v>0.019</v>
      </c>
      <c r="S251" s="212">
        <v>0</v>
      </c>
      <c r="T251" s="213">
        <f>S251*H251</f>
        <v>0</v>
      </c>
      <c r="AR251" s="25" t="s">
        <v>214</v>
      </c>
      <c r="AT251" s="25" t="s">
        <v>270</v>
      </c>
      <c r="AU251" s="25" t="s">
        <v>83</v>
      </c>
      <c r="AY251" s="25" t="s">
        <v>148</v>
      </c>
      <c r="BE251" s="214">
        <f>IF(N251="základní",J251,0)</f>
        <v>0</v>
      </c>
      <c r="BF251" s="214">
        <f>IF(N251="snížená",J251,0)</f>
        <v>0</v>
      </c>
      <c r="BG251" s="214">
        <f>IF(N251="zákl. přenesená",J251,0)</f>
        <v>0</v>
      </c>
      <c r="BH251" s="214">
        <f>IF(N251="sníž. přenesená",J251,0)</f>
        <v>0</v>
      </c>
      <c r="BI251" s="214">
        <f>IF(N251="nulová",J251,0)</f>
        <v>0</v>
      </c>
      <c r="BJ251" s="25" t="s">
        <v>80</v>
      </c>
      <c r="BK251" s="214">
        <f>ROUND(I251*H251,2)</f>
        <v>0</v>
      </c>
      <c r="BL251" s="25" t="s">
        <v>155</v>
      </c>
      <c r="BM251" s="25" t="s">
        <v>405</v>
      </c>
    </row>
    <row r="252" s="1" customFormat="1">
      <c r="B252" s="47"/>
      <c r="D252" s="215" t="s">
        <v>157</v>
      </c>
      <c r="F252" s="216" t="s">
        <v>404</v>
      </c>
      <c r="I252" s="176"/>
      <c r="L252" s="47"/>
      <c r="M252" s="217"/>
      <c r="N252" s="48"/>
      <c r="O252" s="48"/>
      <c r="P252" s="48"/>
      <c r="Q252" s="48"/>
      <c r="R252" s="48"/>
      <c r="S252" s="48"/>
      <c r="T252" s="86"/>
      <c r="AT252" s="25" t="s">
        <v>157</v>
      </c>
      <c r="AU252" s="25" t="s">
        <v>83</v>
      </c>
    </row>
    <row r="253" s="12" customFormat="1">
      <c r="B253" s="225"/>
      <c r="D253" s="215" t="s">
        <v>159</v>
      </c>
      <c r="E253" s="226" t="s">
        <v>5</v>
      </c>
      <c r="F253" s="227" t="s">
        <v>406</v>
      </c>
      <c r="H253" s="228">
        <v>2</v>
      </c>
      <c r="I253" s="229"/>
      <c r="L253" s="225"/>
      <c r="M253" s="230"/>
      <c r="N253" s="231"/>
      <c r="O253" s="231"/>
      <c r="P253" s="231"/>
      <c r="Q253" s="231"/>
      <c r="R253" s="231"/>
      <c r="S253" s="231"/>
      <c r="T253" s="232"/>
      <c r="AT253" s="226" t="s">
        <v>159</v>
      </c>
      <c r="AU253" s="226" t="s">
        <v>83</v>
      </c>
      <c r="AV253" s="12" t="s">
        <v>83</v>
      </c>
      <c r="AW253" s="12" t="s">
        <v>35</v>
      </c>
      <c r="AX253" s="12" t="s">
        <v>80</v>
      </c>
      <c r="AY253" s="226" t="s">
        <v>148</v>
      </c>
    </row>
    <row r="254" s="1" customFormat="1" ht="16.5" customHeight="1">
      <c r="B254" s="202"/>
      <c r="C254" s="249" t="s">
        <v>407</v>
      </c>
      <c r="D254" s="249" t="s">
        <v>270</v>
      </c>
      <c r="E254" s="250" t="s">
        <v>408</v>
      </c>
      <c r="F254" s="251" t="s">
        <v>409</v>
      </c>
      <c r="G254" s="252" t="s">
        <v>399</v>
      </c>
      <c r="H254" s="253">
        <v>1</v>
      </c>
      <c r="I254" s="254"/>
      <c r="J254" s="255">
        <f>ROUND(I254*H254,2)</f>
        <v>0</v>
      </c>
      <c r="K254" s="251" t="s">
        <v>5</v>
      </c>
      <c r="L254" s="256"/>
      <c r="M254" s="257" t="s">
        <v>5</v>
      </c>
      <c r="N254" s="258" t="s">
        <v>43</v>
      </c>
      <c r="O254" s="48"/>
      <c r="P254" s="212">
        <f>O254*H254</f>
        <v>0</v>
      </c>
      <c r="Q254" s="212">
        <v>0.0016299999999999999</v>
      </c>
      <c r="R254" s="212">
        <f>Q254*H254</f>
        <v>0.0016299999999999999</v>
      </c>
      <c r="S254" s="212">
        <v>0</v>
      </c>
      <c r="T254" s="213">
        <f>S254*H254</f>
        <v>0</v>
      </c>
      <c r="AR254" s="25" t="s">
        <v>214</v>
      </c>
      <c r="AT254" s="25" t="s">
        <v>270</v>
      </c>
      <c r="AU254" s="25" t="s">
        <v>83</v>
      </c>
      <c r="AY254" s="25" t="s">
        <v>148</v>
      </c>
      <c r="BE254" s="214">
        <f>IF(N254="základní",J254,0)</f>
        <v>0</v>
      </c>
      <c r="BF254" s="214">
        <f>IF(N254="snížená",J254,0)</f>
        <v>0</v>
      </c>
      <c r="BG254" s="214">
        <f>IF(N254="zákl. přenesená",J254,0)</f>
        <v>0</v>
      </c>
      <c r="BH254" s="214">
        <f>IF(N254="sníž. přenesená",J254,0)</f>
        <v>0</v>
      </c>
      <c r="BI254" s="214">
        <f>IF(N254="nulová",J254,0)</f>
        <v>0</v>
      </c>
      <c r="BJ254" s="25" t="s">
        <v>80</v>
      </c>
      <c r="BK254" s="214">
        <f>ROUND(I254*H254,2)</f>
        <v>0</v>
      </c>
      <c r="BL254" s="25" t="s">
        <v>155</v>
      </c>
      <c r="BM254" s="25" t="s">
        <v>410</v>
      </c>
    </row>
    <row r="255" s="1" customFormat="1">
      <c r="B255" s="47"/>
      <c r="D255" s="215" t="s">
        <v>157</v>
      </c>
      <c r="F255" s="216" t="s">
        <v>409</v>
      </c>
      <c r="I255" s="176"/>
      <c r="L255" s="47"/>
      <c r="M255" s="217"/>
      <c r="N255" s="48"/>
      <c r="O255" s="48"/>
      <c r="P255" s="48"/>
      <c r="Q255" s="48"/>
      <c r="R255" s="48"/>
      <c r="S255" s="48"/>
      <c r="T255" s="86"/>
      <c r="AT255" s="25" t="s">
        <v>157</v>
      </c>
      <c r="AU255" s="25" t="s">
        <v>83</v>
      </c>
    </row>
    <row r="256" s="12" customFormat="1">
      <c r="B256" s="225"/>
      <c r="D256" s="215" t="s">
        <v>159</v>
      </c>
      <c r="E256" s="226" t="s">
        <v>5</v>
      </c>
      <c r="F256" s="227" t="s">
        <v>401</v>
      </c>
      <c r="H256" s="228">
        <v>1</v>
      </c>
      <c r="I256" s="229"/>
      <c r="L256" s="225"/>
      <c r="M256" s="230"/>
      <c r="N256" s="231"/>
      <c r="O256" s="231"/>
      <c r="P256" s="231"/>
      <c r="Q256" s="231"/>
      <c r="R256" s="231"/>
      <c r="S256" s="231"/>
      <c r="T256" s="232"/>
      <c r="AT256" s="226" t="s">
        <v>159</v>
      </c>
      <c r="AU256" s="226" t="s">
        <v>83</v>
      </c>
      <c r="AV256" s="12" t="s">
        <v>83</v>
      </c>
      <c r="AW256" s="12" t="s">
        <v>35</v>
      </c>
      <c r="AX256" s="12" t="s">
        <v>80</v>
      </c>
      <c r="AY256" s="226" t="s">
        <v>148</v>
      </c>
    </row>
    <row r="257" s="1" customFormat="1" ht="25.5" customHeight="1">
      <c r="B257" s="202"/>
      <c r="C257" s="249" t="s">
        <v>411</v>
      </c>
      <c r="D257" s="249" t="s">
        <v>270</v>
      </c>
      <c r="E257" s="250" t="s">
        <v>412</v>
      </c>
      <c r="F257" s="251" t="s">
        <v>413</v>
      </c>
      <c r="G257" s="252" t="s">
        <v>414</v>
      </c>
      <c r="H257" s="253">
        <v>2</v>
      </c>
      <c r="I257" s="254"/>
      <c r="J257" s="255">
        <f>ROUND(I257*H257,2)</f>
        <v>0</v>
      </c>
      <c r="K257" s="251" t="s">
        <v>5</v>
      </c>
      <c r="L257" s="256"/>
      <c r="M257" s="257" t="s">
        <v>5</v>
      </c>
      <c r="N257" s="258" t="s">
        <v>43</v>
      </c>
      <c r="O257" s="48"/>
      <c r="P257" s="212">
        <f>O257*H257</f>
        <v>0</v>
      </c>
      <c r="Q257" s="212">
        <v>0.0064900000000000001</v>
      </c>
      <c r="R257" s="212">
        <f>Q257*H257</f>
        <v>0.01298</v>
      </c>
      <c r="S257" s="212">
        <v>0</v>
      </c>
      <c r="T257" s="213">
        <f>S257*H257</f>
        <v>0</v>
      </c>
      <c r="AR257" s="25" t="s">
        <v>214</v>
      </c>
      <c r="AT257" s="25" t="s">
        <v>270</v>
      </c>
      <c r="AU257" s="25" t="s">
        <v>83</v>
      </c>
      <c r="AY257" s="25" t="s">
        <v>148</v>
      </c>
      <c r="BE257" s="214">
        <f>IF(N257="základní",J257,0)</f>
        <v>0</v>
      </c>
      <c r="BF257" s="214">
        <f>IF(N257="snížená",J257,0)</f>
        <v>0</v>
      </c>
      <c r="BG257" s="214">
        <f>IF(N257="zákl. přenesená",J257,0)</f>
        <v>0</v>
      </c>
      <c r="BH257" s="214">
        <f>IF(N257="sníž. přenesená",J257,0)</f>
        <v>0</v>
      </c>
      <c r="BI257" s="214">
        <f>IF(N257="nulová",J257,0)</f>
        <v>0</v>
      </c>
      <c r="BJ257" s="25" t="s">
        <v>80</v>
      </c>
      <c r="BK257" s="214">
        <f>ROUND(I257*H257,2)</f>
        <v>0</v>
      </c>
      <c r="BL257" s="25" t="s">
        <v>155</v>
      </c>
      <c r="BM257" s="25" t="s">
        <v>415</v>
      </c>
    </row>
    <row r="258" s="1" customFormat="1">
      <c r="B258" s="47"/>
      <c r="D258" s="215" t="s">
        <v>157</v>
      </c>
      <c r="F258" s="216" t="s">
        <v>413</v>
      </c>
      <c r="I258" s="176"/>
      <c r="L258" s="47"/>
      <c r="M258" s="217"/>
      <c r="N258" s="48"/>
      <c r="O258" s="48"/>
      <c r="P258" s="48"/>
      <c r="Q258" s="48"/>
      <c r="R258" s="48"/>
      <c r="S258" s="48"/>
      <c r="T258" s="86"/>
      <c r="AT258" s="25" t="s">
        <v>157</v>
      </c>
      <c r="AU258" s="25" t="s">
        <v>83</v>
      </c>
    </row>
    <row r="259" s="12" customFormat="1">
      <c r="B259" s="225"/>
      <c r="D259" s="215" t="s">
        <v>159</v>
      </c>
      <c r="E259" s="226" t="s">
        <v>5</v>
      </c>
      <c r="F259" s="227" t="s">
        <v>406</v>
      </c>
      <c r="H259" s="228">
        <v>2</v>
      </c>
      <c r="I259" s="229"/>
      <c r="L259" s="225"/>
      <c r="M259" s="230"/>
      <c r="N259" s="231"/>
      <c r="O259" s="231"/>
      <c r="P259" s="231"/>
      <c r="Q259" s="231"/>
      <c r="R259" s="231"/>
      <c r="S259" s="231"/>
      <c r="T259" s="232"/>
      <c r="AT259" s="226" t="s">
        <v>159</v>
      </c>
      <c r="AU259" s="226" t="s">
        <v>83</v>
      </c>
      <c r="AV259" s="12" t="s">
        <v>83</v>
      </c>
      <c r="AW259" s="12" t="s">
        <v>35</v>
      </c>
      <c r="AX259" s="12" t="s">
        <v>80</v>
      </c>
      <c r="AY259" s="226" t="s">
        <v>148</v>
      </c>
    </row>
    <row r="260" s="1" customFormat="1" ht="16.5" customHeight="1">
      <c r="B260" s="202"/>
      <c r="C260" s="249" t="s">
        <v>416</v>
      </c>
      <c r="D260" s="249" t="s">
        <v>270</v>
      </c>
      <c r="E260" s="250" t="s">
        <v>417</v>
      </c>
      <c r="F260" s="251" t="s">
        <v>418</v>
      </c>
      <c r="G260" s="252" t="s">
        <v>399</v>
      </c>
      <c r="H260" s="253">
        <v>104</v>
      </c>
      <c r="I260" s="254"/>
      <c r="J260" s="255">
        <f>ROUND(I260*H260,2)</f>
        <v>0</v>
      </c>
      <c r="K260" s="251" t="s">
        <v>5</v>
      </c>
      <c r="L260" s="256"/>
      <c r="M260" s="257" t="s">
        <v>5</v>
      </c>
      <c r="N260" s="258" t="s">
        <v>43</v>
      </c>
      <c r="O260" s="48"/>
      <c r="P260" s="212">
        <f>O260*H260</f>
        <v>0</v>
      </c>
      <c r="Q260" s="212">
        <v>0.00017000000000000001</v>
      </c>
      <c r="R260" s="212">
        <f>Q260*H260</f>
        <v>0.017680000000000001</v>
      </c>
      <c r="S260" s="212">
        <v>0</v>
      </c>
      <c r="T260" s="213">
        <f>S260*H260</f>
        <v>0</v>
      </c>
      <c r="AR260" s="25" t="s">
        <v>214</v>
      </c>
      <c r="AT260" s="25" t="s">
        <v>270</v>
      </c>
      <c r="AU260" s="25" t="s">
        <v>83</v>
      </c>
      <c r="AY260" s="25" t="s">
        <v>148</v>
      </c>
      <c r="BE260" s="214">
        <f>IF(N260="základní",J260,0)</f>
        <v>0</v>
      </c>
      <c r="BF260" s="214">
        <f>IF(N260="snížená",J260,0)</f>
        <v>0</v>
      </c>
      <c r="BG260" s="214">
        <f>IF(N260="zákl. přenesená",J260,0)</f>
        <v>0</v>
      </c>
      <c r="BH260" s="214">
        <f>IF(N260="sníž. přenesená",J260,0)</f>
        <v>0</v>
      </c>
      <c r="BI260" s="214">
        <f>IF(N260="nulová",J260,0)</f>
        <v>0</v>
      </c>
      <c r="BJ260" s="25" t="s">
        <v>80</v>
      </c>
      <c r="BK260" s="214">
        <f>ROUND(I260*H260,2)</f>
        <v>0</v>
      </c>
      <c r="BL260" s="25" t="s">
        <v>155</v>
      </c>
      <c r="BM260" s="25" t="s">
        <v>419</v>
      </c>
    </row>
    <row r="261" s="1" customFormat="1">
      <c r="B261" s="47"/>
      <c r="D261" s="215" t="s">
        <v>157</v>
      </c>
      <c r="F261" s="216" t="s">
        <v>420</v>
      </c>
      <c r="I261" s="176"/>
      <c r="L261" s="47"/>
      <c r="M261" s="217"/>
      <c r="N261" s="48"/>
      <c r="O261" s="48"/>
      <c r="P261" s="48"/>
      <c r="Q261" s="48"/>
      <c r="R261" s="48"/>
      <c r="S261" s="48"/>
      <c r="T261" s="86"/>
      <c r="AT261" s="25" t="s">
        <v>157</v>
      </c>
      <c r="AU261" s="25" t="s">
        <v>83</v>
      </c>
    </row>
    <row r="262" s="1" customFormat="1" ht="16.5" customHeight="1">
      <c r="B262" s="202"/>
      <c r="C262" s="203" t="s">
        <v>421</v>
      </c>
      <c r="D262" s="203" t="s">
        <v>150</v>
      </c>
      <c r="E262" s="204" t="s">
        <v>422</v>
      </c>
      <c r="F262" s="205" t="s">
        <v>423</v>
      </c>
      <c r="G262" s="206" t="s">
        <v>382</v>
      </c>
      <c r="H262" s="207">
        <v>1</v>
      </c>
      <c r="I262" s="208"/>
      <c r="J262" s="209">
        <f>ROUND(I262*H262,2)</f>
        <v>0</v>
      </c>
      <c r="K262" s="205" t="s">
        <v>154</v>
      </c>
      <c r="L262" s="47"/>
      <c r="M262" s="210" t="s">
        <v>5</v>
      </c>
      <c r="N262" s="211" t="s">
        <v>43</v>
      </c>
      <c r="O262" s="48"/>
      <c r="P262" s="212">
        <f>O262*H262</f>
        <v>0</v>
      </c>
      <c r="Q262" s="212">
        <v>0.0017099999999999999</v>
      </c>
      <c r="R262" s="212">
        <f>Q262*H262</f>
        <v>0.0017099999999999999</v>
      </c>
      <c r="S262" s="212">
        <v>0</v>
      </c>
      <c r="T262" s="213">
        <f>S262*H262</f>
        <v>0</v>
      </c>
      <c r="AR262" s="25" t="s">
        <v>155</v>
      </c>
      <c r="AT262" s="25" t="s">
        <v>150</v>
      </c>
      <c r="AU262" s="25" t="s">
        <v>83</v>
      </c>
      <c r="AY262" s="25" t="s">
        <v>148</v>
      </c>
      <c r="BE262" s="214">
        <f>IF(N262="základní",J262,0)</f>
        <v>0</v>
      </c>
      <c r="BF262" s="214">
        <f>IF(N262="snížená",J262,0)</f>
        <v>0</v>
      </c>
      <c r="BG262" s="214">
        <f>IF(N262="zákl. přenesená",J262,0)</f>
        <v>0</v>
      </c>
      <c r="BH262" s="214">
        <f>IF(N262="sníž. přenesená",J262,0)</f>
        <v>0</v>
      </c>
      <c r="BI262" s="214">
        <f>IF(N262="nulová",J262,0)</f>
        <v>0</v>
      </c>
      <c r="BJ262" s="25" t="s">
        <v>80</v>
      </c>
      <c r="BK262" s="214">
        <f>ROUND(I262*H262,2)</f>
        <v>0</v>
      </c>
      <c r="BL262" s="25" t="s">
        <v>155</v>
      </c>
      <c r="BM262" s="25" t="s">
        <v>424</v>
      </c>
    </row>
    <row r="263" s="1" customFormat="1">
      <c r="B263" s="47"/>
      <c r="D263" s="215" t="s">
        <v>157</v>
      </c>
      <c r="F263" s="216" t="s">
        <v>425</v>
      </c>
      <c r="I263" s="176"/>
      <c r="L263" s="47"/>
      <c r="M263" s="217"/>
      <c r="N263" s="48"/>
      <c r="O263" s="48"/>
      <c r="P263" s="48"/>
      <c r="Q263" s="48"/>
      <c r="R263" s="48"/>
      <c r="S263" s="48"/>
      <c r="T263" s="86"/>
      <c r="AT263" s="25" t="s">
        <v>157</v>
      </c>
      <c r="AU263" s="25" t="s">
        <v>83</v>
      </c>
    </row>
    <row r="264" s="1" customFormat="1" ht="16.5" customHeight="1">
      <c r="B264" s="202"/>
      <c r="C264" s="249" t="s">
        <v>426</v>
      </c>
      <c r="D264" s="249" t="s">
        <v>270</v>
      </c>
      <c r="E264" s="250" t="s">
        <v>427</v>
      </c>
      <c r="F264" s="251" t="s">
        <v>428</v>
      </c>
      <c r="G264" s="252" t="s">
        <v>399</v>
      </c>
      <c r="H264" s="253">
        <v>1</v>
      </c>
      <c r="I264" s="254"/>
      <c r="J264" s="255">
        <f>ROUND(I264*H264,2)</f>
        <v>0</v>
      </c>
      <c r="K264" s="251" t="s">
        <v>5</v>
      </c>
      <c r="L264" s="256"/>
      <c r="M264" s="257" t="s">
        <v>5</v>
      </c>
      <c r="N264" s="258" t="s">
        <v>43</v>
      </c>
      <c r="O264" s="48"/>
      <c r="P264" s="212">
        <f>O264*H264</f>
        <v>0</v>
      </c>
      <c r="Q264" s="212">
        <v>0.016</v>
      </c>
      <c r="R264" s="212">
        <f>Q264*H264</f>
        <v>0.016</v>
      </c>
      <c r="S264" s="212">
        <v>0</v>
      </c>
      <c r="T264" s="213">
        <f>S264*H264</f>
        <v>0</v>
      </c>
      <c r="AR264" s="25" t="s">
        <v>214</v>
      </c>
      <c r="AT264" s="25" t="s">
        <v>270</v>
      </c>
      <c r="AU264" s="25" t="s">
        <v>83</v>
      </c>
      <c r="AY264" s="25" t="s">
        <v>148</v>
      </c>
      <c r="BE264" s="214">
        <f>IF(N264="základní",J264,0)</f>
        <v>0</v>
      </c>
      <c r="BF264" s="214">
        <f>IF(N264="snížená",J264,0)</f>
        <v>0</v>
      </c>
      <c r="BG264" s="214">
        <f>IF(N264="zákl. přenesená",J264,0)</f>
        <v>0</v>
      </c>
      <c r="BH264" s="214">
        <f>IF(N264="sníž. přenesená",J264,0)</f>
        <v>0</v>
      </c>
      <c r="BI264" s="214">
        <f>IF(N264="nulová",J264,0)</f>
        <v>0</v>
      </c>
      <c r="BJ264" s="25" t="s">
        <v>80</v>
      </c>
      <c r="BK264" s="214">
        <f>ROUND(I264*H264,2)</f>
        <v>0</v>
      </c>
      <c r="BL264" s="25" t="s">
        <v>155</v>
      </c>
      <c r="BM264" s="25" t="s">
        <v>429</v>
      </c>
    </row>
    <row r="265" s="1" customFormat="1">
      <c r="B265" s="47"/>
      <c r="D265" s="215" t="s">
        <v>157</v>
      </c>
      <c r="F265" s="216" t="s">
        <v>428</v>
      </c>
      <c r="I265" s="176"/>
      <c r="L265" s="47"/>
      <c r="M265" s="217"/>
      <c r="N265" s="48"/>
      <c r="O265" s="48"/>
      <c r="P265" s="48"/>
      <c r="Q265" s="48"/>
      <c r="R265" s="48"/>
      <c r="S265" s="48"/>
      <c r="T265" s="86"/>
      <c r="AT265" s="25" t="s">
        <v>157</v>
      </c>
      <c r="AU265" s="25" t="s">
        <v>83</v>
      </c>
    </row>
    <row r="266" s="12" customFormat="1">
      <c r="B266" s="225"/>
      <c r="D266" s="215" t="s">
        <v>159</v>
      </c>
      <c r="E266" s="226" t="s">
        <v>5</v>
      </c>
      <c r="F266" s="227" t="s">
        <v>401</v>
      </c>
      <c r="H266" s="228">
        <v>1</v>
      </c>
      <c r="I266" s="229"/>
      <c r="L266" s="225"/>
      <c r="M266" s="230"/>
      <c r="N266" s="231"/>
      <c r="O266" s="231"/>
      <c r="P266" s="231"/>
      <c r="Q266" s="231"/>
      <c r="R266" s="231"/>
      <c r="S266" s="231"/>
      <c r="T266" s="232"/>
      <c r="AT266" s="226" t="s">
        <v>159</v>
      </c>
      <c r="AU266" s="226" t="s">
        <v>83</v>
      </c>
      <c r="AV266" s="12" t="s">
        <v>83</v>
      </c>
      <c r="AW266" s="12" t="s">
        <v>35</v>
      </c>
      <c r="AX266" s="12" t="s">
        <v>80</v>
      </c>
      <c r="AY266" s="226" t="s">
        <v>148</v>
      </c>
    </row>
    <row r="267" s="1" customFormat="1" ht="16.5" customHeight="1">
      <c r="B267" s="202"/>
      <c r="C267" s="203" t="s">
        <v>430</v>
      </c>
      <c r="D267" s="203" t="s">
        <v>150</v>
      </c>
      <c r="E267" s="204" t="s">
        <v>431</v>
      </c>
      <c r="F267" s="205" t="s">
        <v>432</v>
      </c>
      <c r="G267" s="206" t="s">
        <v>382</v>
      </c>
      <c r="H267" s="207">
        <v>1</v>
      </c>
      <c r="I267" s="208"/>
      <c r="J267" s="209">
        <f>ROUND(I267*H267,2)</f>
        <v>0</v>
      </c>
      <c r="K267" s="205" t="s">
        <v>154</v>
      </c>
      <c r="L267" s="47"/>
      <c r="M267" s="210" t="s">
        <v>5</v>
      </c>
      <c r="N267" s="211" t="s">
        <v>43</v>
      </c>
      <c r="O267" s="48"/>
      <c r="P267" s="212">
        <f>O267*H267</f>
        <v>0</v>
      </c>
      <c r="Q267" s="212">
        <v>0.0017099999999999999</v>
      </c>
      <c r="R267" s="212">
        <f>Q267*H267</f>
        <v>0.0017099999999999999</v>
      </c>
      <c r="S267" s="212">
        <v>0</v>
      </c>
      <c r="T267" s="213">
        <f>S267*H267</f>
        <v>0</v>
      </c>
      <c r="AR267" s="25" t="s">
        <v>155</v>
      </c>
      <c r="AT267" s="25" t="s">
        <v>150</v>
      </c>
      <c r="AU267" s="25" t="s">
        <v>83</v>
      </c>
      <c r="AY267" s="25" t="s">
        <v>148</v>
      </c>
      <c r="BE267" s="214">
        <f>IF(N267="základní",J267,0)</f>
        <v>0</v>
      </c>
      <c r="BF267" s="214">
        <f>IF(N267="snížená",J267,0)</f>
        <v>0</v>
      </c>
      <c r="BG267" s="214">
        <f>IF(N267="zákl. přenesená",J267,0)</f>
        <v>0</v>
      </c>
      <c r="BH267" s="214">
        <f>IF(N267="sníž. přenesená",J267,0)</f>
        <v>0</v>
      </c>
      <c r="BI267" s="214">
        <f>IF(N267="nulová",J267,0)</f>
        <v>0</v>
      </c>
      <c r="BJ267" s="25" t="s">
        <v>80</v>
      </c>
      <c r="BK267" s="214">
        <f>ROUND(I267*H267,2)</f>
        <v>0</v>
      </c>
      <c r="BL267" s="25" t="s">
        <v>155</v>
      </c>
      <c r="BM267" s="25" t="s">
        <v>433</v>
      </c>
    </row>
    <row r="268" s="1" customFormat="1">
      <c r="B268" s="47"/>
      <c r="D268" s="215" t="s">
        <v>157</v>
      </c>
      <c r="F268" s="216" t="s">
        <v>434</v>
      </c>
      <c r="I268" s="176"/>
      <c r="L268" s="47"/>
      <c r="M268" s="217"/>
      <c r="N268" s="48"/>
      <c r="O268" s="48"/>
      <c r="P268" s="48"/>
      <c r="Q268" s="48"/>
      <c r="R268" s="48"/>
      <c r="S268" s="48"/>
      <c r="T268" s="86"/>
      <c r="AT268" s="25" t="s">
        <v>157</v>
      </c>
      <c r="AU268" s="25" t="s">
        <v>83</v>
      </c>
    </row>
    <row r="269" s="1" customFormat="1" ht="16.5" customHeight="1">
      <c r="B269" s="202"/>
      <c r="C269" s="249" t="s">
        <v>435</v>
      </c>
      <c r="D269" s="249" t="s">
        <v>270</v>
      </c>
      <c r="E269" s="250" t="s">
        <v>436</v>
      </c>
      <c r="F269" s="251" t="s">
        <v>437</v>
      </c>
      <c r="G269" s="252" t="s">
        <v>399</v>
      </c>
      <c r="H269" s="253">
        <v>1</v>
      </c>
      <c r="I269" s="254"/>
      <c r="J269" s="255">
        <f>ROUND(I269*H269,2)</f>
        <v>0</v>
      </c>
      <c r="K269" s="251" t="s">
        <v>5</v>
      </c>
      <c r="L269" s="256"/>
      <c r="M269" s="257" t="s">
        <v>5</v>
      </c>
      <c r="N269" s="258" t="s">
        <v>43</v>
      </c>
      <c r="O269" s="48"/>
      <c r="P269" s="212">
        <f>O269*H269</f>
        <v>0</v>
      </c>
      <c r="Q269" s="212">
        <v>0.034000000000000002</v>
      </c>
      <c r="R269" s="212">
        <f>Q269*H269</f>
        <v>0.034000000000000002</v>
      </c>
      <c r="S269" s="212">
        <v>0</v>
      </c>
      <c r="T269" s="213">
        <f>S269*H269</f>
        <v>0</v>
      </c>
      <c r="AR269" s="25" t="s">
        <v>214</v>
      </c>
      <c r="AT269" s="25" t="s">
        <v>270</v>
      </c>
      <c r="AU269" s="25" t="s">
        <v>83</v>
      </c>
      <c r="AY269" s="25" t="s">
        <v>148</v>
      </c>
      <c r="BE269" s="214">
        <f>IF(N269="základní",J269,0)</f>
        <v>0</v>
      </c>
      <c r="BF269" s="214">
        <f>IF(N269="snížená",J269,0)</f>
        <v>0</v>
      </c>
      <c r="BG269" s="214">
        <f>IF(N269="zákl. přenesená",J269,0)</f>
        <v>0</v>
      </c>
      <c r="BH269" s="214">
        <f>IF(N269="sníž. přenesená",J269,0)</f>
        <v>0</v>
      </c>
      <c r="BI269" s="214">
        <f>IF(N269="nulová",J269,0)</f>
        <v>0</v>
      </c>
      <c r="BJ269" s="25" t="s">
        <v>80</v>
      </c>
      <c r="BK269" s="214">
        <f>ROUND(I269*H269,2)</f>
        <v>0</v>
      </c>
      <c r="BL269" s="25" t="s">
        <v>155</v>
      </c>
      <c r="BM269" s="25" t="s">
        <v>438</v>
      </c>
    </row>
    <row r="270" s="1" customFormat="1">
      <c r="B270" s="47"/>
      <c r="D270" s="215" t="s">
        <v>157</v>
      </c>
      <c r="F270" s="216" t="s">
        <v>437</v>
      </c>
      <c r="I270" s="176"/>
      <c r="L270" s="47"/>
      <c r="M270" s="217"/>
      <c r="N270" s="48"/>
      <c r="O270" s="48"/>
      <c r="P270" s="48"/>
      <c r="Q270" s="48"/>
      <c r="R270" s="48"/>
      <c r="S270" s="48"/>
      <c r="T270" s="86"/>
      <c r="AT270" s="25" t="s">
        <v>157</v>
      </c>
      <c r="AU270" s="25" t="s">
        <v>83</v>
      </c>
    </row>
    <row r="271" s="12" customFormat="1">
      <c r="B271" s="225"/>
      <c r="D271" s="215" t="s">
        <v>159</v>
      </c>
      <c r="E271" s="226" t="s">
        <v>5</v>
      </c>
      <c r="F271" s="227" t="s">
        <v>401</v>
      </c>
      <c r="H271" s="228">
        <v>1</v>
      </c>
      <c r="I271" s="229"/>
      <c r="L271" s="225"/>
      <c r="M271" s="230"/>
      <c r="N271" s="231"/>
      <c r="O271" s="231"/>
      <c r="P271" s="231"/>
      <c r="Q271" s="231"/>
      <c r="R271" s="231"/>
      <c r="S271" s="231"/>
      <c r="T271" s="232"/>
      <c r="AT271" s="226" t="s">
        <v>159</v>
      </c>
      <c r="AU271" s="226" t="s">
        <v>83</v>
      </c>
      <c r="AV271" s="12" t="s">
        <v>83</v>
      </c>
      <c r="AW271" s="12" t="s">
        <v>35</v>
      </c>
      <c r="AX271" s="12" t="s">
        <v>80</v>
      </c>
      <c r="AY271" s="226" t="s">
        <v>148</v>
      </c>
    </row>
    <row r="272" s="1" customFormat="1" ht="16.5" customHeight="1">
      <c r="B272" s="202"/>
      <c r="C272" s="203" t="s">
        <v>439</v>
      </c>
      <c r="D272" s="203" t="s">
        <v>150</v>
      </c>
      <c r="E272" s="204" t="s">
        <v>440</v>
      </c>
      <c r="F272" s="205" t="s">
        <v>441</v>
      </c>
      <c r="G272" s="206" t="s">
        <v>382</v>
      </c>
      <c r="H272" s="207">
        <v>63</v>
      </c>
      <c r="I272" s="208"/>
      <c r="J272" s="209">
        <f>ROUND(I272*H272,2)</f>
        <v>0</v>
      </c>
      <c r="K272" s="205" t="s">
        <v>154</v>
      </c>
      <c r="L272" s="47"/>
      <c r="M272" s="210" t="s">
        <v>5</v>
      </c>
      <c r="N272" s="211" t="s">
        <v>43</v>
      </c>
      <c r="O272" s="48"/>
      <c r="P272" s="212">
        <f>O272*H272</f>
        <v>0</v>
      </c>
      <c r="Q272" s="212">
        <v>0</v>
      </c>
      <c r="R272" s="212">
        <f>Q272*H272</f>
        <v>0</v>
      </c>
      <c r="S272" s="212">
        <v>0</v>
      </c>
      <c r="T272" s="213">
        <f>S272*H272</f>
        <v>0</v>
      </c>
      <c r="AR272" s="25" t="s">
        <v>155</v>
      </c>
      <c r="AT272" s="25" t="s">
        <v>150</v>
      </c>
      <c r="AU272" s="25" t="s">
        <v>83</v>
      </c>
      <c r="AY272" s="25" t="s">
        <v>148</v>
      </c>
      <c r="BE272" s="214">
        <f>IF(N272="základní",J272,0)</f>
        <v>0</v>
      </c>
      <c r="BF272" s="214">
        <f>IF(N272="snížená",J272,0)</f>
        <v>0</v>
      </c>
      <c r="BG272" s="214">
        <f>IF(N272="zákl. přenesená",J272,0)</f>
        <v>0</v>
      </c>
      <c r="BH272" s="214">
        <f>IF(N272="sníž. přenesená",J272,0)</f>
        <v>0</v>
      </c>
      <c r="BI272" s="214">
        <f>IF(N272="nulová",J272,0)</f>
        <v>0</v>
      </c>
      <c r="BJ272" s="25" t="s">
        <v>80</v>
      </c>
      <c r="BK272" s="214">
        <f>ROUND(I272*H272,2)</f>
        <v>0</v>
      </c>
      <c r="BL272" s="25" t="s">
        <v>155</v>
      </c>
      <c r="BM272" s="25" t="s">
        <v>442</v>
      </c>
    </row>
    <row r="273" s="1" customFormat="1">
      <c r="B273" s="47"/>
      <c r="D273" s="215" t="s">
        <v>157</v>
      </c>
      <c r="F273" s="216" t="s">
        <v>443</v>
      </c>
      <c r="I273" s="176"/>
      <c r="L273" s="47"/>
      <c r="M273" s="217"/>
      <c r="N273" s="48"/>
      <c r="O273" s="48"/>
      <c r="P273" s="48"/>
      <c r="Q273" s="48"/>
      <c r="R273" s="48"/>
      <c r="S273" s="48"/>
      <c r="T273" s="86"/>
      <c r="AT273" s="25" t="s">
        <v>157</v>
      </c>
      <c r="AU273" s="25" t="s">
        <v>83</v>
      </c>
    </row>
    <row r="274" s="1" customFormat="1" ht="16.5" customHeight="1">
      <c r="B274" s="202"/>
      <c r="C274" s="249" t="s">
        <v>444</v>
      </c>
      <c r="D274" s="249" t="s">
        <v>270</v>
      </c>
      <c r="E274" s="250" t="s">
        <v>445</v>
      </c>
      <c r="F274" s="251" t="s">
        <v>446</v>
      </c>
      <c r="G274" s="252" t="s">
        <v>414</v>
      </c>
      <c r="H274" s="253">
        <v>2</v>
      </c>
      <c r="I274" s="254"/>
      <c r="J274" s="255">
        <f>ROUND(I274*H274,2)</f>
        <v>0</v>
      </c>
      <c r="K274" s="251" t="s">
        <v>5</v>
      </c>
      <c r="L274" s="256"/>
      <c r="M274" s="257" t="s">
        <v>5</v>
      </c>
      <c r="N274" s="258" t="s">
        <v>43</v>
      </c>
      <c r="O274" s="48"/>
      <c r="P274" s="212">
        <f>O274*H274</f>
        <v>0</v>
      </c>
      <c r="Q274" s="212">
        <v>0.00038400000000000001</v>
      </c>
      <c r="R274" s="212">
        <f>Q274*H274</f>
        <v>0.00076800000000000002</v>
      </c>
      <c r="S274" s="212">
        <v>0</v>
      </c>
      <c r="T274" s="213">
        <f>S274*H274</f>
        <v>0</v>
      </c>
      <c r="AR274" s="25" t="s">
        <v>214</v>
      </c>
      <c r="AT274" s="25" t="s">
        <v>270</v>
      </c>
      <c r="AU274" s="25" t="s">
        <v>83</v>
      </c>
      <c r="AY274" s="25" t="s">
        <v>148</v>
      </c>
      <c r="BE274" s="214">
        <f>IF(N274="základní",J274,0)</f>
        <v>0</v>
      </c>
      <c r="BF274" s="214">
        <f>IF(N274="snížená",J274,0)</f>
        <v>0</v>
      </c>
      <c r="BG274" s="214">
        <f>IF(N274="zákl. přenesená",J274,0)</f>
        <v>0</v>
      </c>
      <c r="BH274" s="214">
        <f>IF(N274="sníž. přenesená",J274,0)</f>
        <v>0</v>
      </c>
      <c r="BI274" s="214">
        <f>IF(N274="nulová",J274,0)</f>
        <v>0</v>
      </c>
      <c r="BJ274" s="25" t="s">
        <v>80</v>
      </c>
      <c r="BK274" s="214">
        <f>ROUND(I274*H274,2)</f>
        <v>0</v>
      </c>
      <c r="BL274" s="25" t="s">
        <v>155</v>
      </c>
      <c r="BM274" s="25" t="s">
        <v>447</v>
      </c>
    </row>
    <row r="275" s="12" customFormat="1">
      <c r="B275" s="225"/>
      <c r="D275" s="215" t="s">
        <v>159</v>
      </c>
      <c r="E275" s="226" t="s">
        <v>5</v>
      </c>
      <c r="F275" s="227" t="s">
        <v>406</v>
      </c>
      <c r="H275" s="228">
        <v>2</v>
      </c>
      <c r="I275" s="229"/>
      <c r="L275" s="225"/>
      <c r="M275" s="230"/>
      <c r="N275" s="231"/>
      <c r="O275" s="231"/>
      <c r="P275" s="231"/>
      <c r="Q275" s="231"/>
      <c r="R275" s="231"/>
      <c r="S275" s="231"/>
      <c r="T275" s="232"/>
      <c r="AT275" s="226" t="s">
        <v>159</v>
      </c>
      <c r="AU275" s="226" t="s">
        <v>83</v>
      </c>
      <c r="AV275" s="12" t="s">
        <v>83</v>
      </c>
      <c r="AW275" s="12" t="s">
        <v>35</v>
      </c>
      <c r="AX275" s="12" t="s">
        <v>80</v>
      </c>
      <c r="AY275" s="226" t="s">
        <v>148</v>
      </c>
    </row>
    <row r="276" s="1" customFormat="1" ht="25.5" customHeight="1">
      <c r="B276" s="202"/>
      <c r="C276" s="249" t="s">
        <v>448</v>
      </c>
      <c r="D276" s="249" t="s">
        <v>270</v>
      </c>
      <c r="E276" s="250" t="s">
        <v>449</v>
      </c>
      <c r="F276" s="251" t="s">
        <v>450</v>
      </c>
      <c r="G276" s="252" t="s">
        <v>414</v>
      </c>
      <c r="H276" s="253">
        <v>2</v>
      </c>
      <c r="I276" s="254"/>
      <c r="J276" s="255">
        <f>ROUND(I276*H276,2)</f>
        <v>0</v>
      </c>
      <c r="K276" s="251" t="s">
        <v>5</v>
      </c>
      <c r="L276" s="256"/>
      <c r="M276" s="257" t="s">
        <v>5</v>
      </c>
      <c r="N276" s="258" t="s">
        <v>43</v>
      </c>
      <c r="O276" s="48"/>
      <c r="P276" s="212">
        <f>O276*H276</f>
        <v>0</v>
      </c>
      <c r="Q276" s="212">
        <v>0.0011800000000000001</v>
      </c>
      <c r="R276" s="212">
        <f>Q276*H276</f>
        <v>0.0023600000000000001</v>
      </c>
      <c r="S276" s="212">
        <v>0</v>
      </c>
      <c r="T276" s="213">
        <f>S276*H276</f>
        <v>0</v>
      </c>
      <c r="AR276" s="25" t="s">
        <v>214</v>
      </c>
      <c r="AT276" s="25" t="s">
        <v>270</v>
      </c>
      <c r="AU276" s="25" t="s">
        <v>83</v>
      </c>
      <c r="AY276" s="25" t="s">
        <v>148</v>
      </c>
      <c r="BE276" s="214">
        <f>IF(N276="základní",J276,0)</f>
        <v>0</v>
      </c>
      <c r="BF276" s="214">
        <f>IF(N276="snížená",J276,0)</f>
        <v>0</v>
      </c>
      <c r="BG276" s="214">
        <f>IF(N276="zákl. přenesená",J276,0)</f>
        <v>0</v>
      </c>
      <c r="BH276" s="214">
        <f>IF(N276="sníž. přenesená",J276,0)</f>
        <v>0</v>
      </c>
      <c r="BI276" s="214">
        <f>IF(N276="nulová",J276,0)</f>
        <v>0</v>
      </c>
      <c r="BJ276" s="25" t="s">
        <v>80</v>
      </c>
      <c r="BK276" s="214">
        <f>ROUND(I276*H276,2)</f>
        <v>0</v>
      </c>
      <c r="BL276" s="25" t="s">
        <v>155</v>
      </c>
      <c r="BM276" s="25" t="s">
        <v>451</v>
      </c>
    </row>
    <row r="277" s="12" customFormat="1">
      <c r="B277" s="225"/>
      <c r="D277" s="215" t="s">
        <v>159</v>
      </c>
      <c r="E277" s="226" t="s">
        <v>5</v>
      </c>
      <c r="F277" s="227" t="s">
        <v>406</v>
      </c>
      <c r="H277" s="228">
        <v>2</v>
      </c>
      <c r="I277" s="229"/>
      <c r="L277" s="225"/>
      <c r="M277" s="230"/>
      <c r="N277" s="231"/>
      <c r="O277" s="231"/>
      <c r="P277" s="231"/>
      <c r="Q277" s="231"/>
      <c r="R277" s="231"/>
      <c r="S277" s="231"/>
      <c r="T277" s="232"/>
      <c r="AT277" s="226" t="s">
        <v>159</v>
      </c>
      <c r="AU277" s="226" t="s">
        <v>83</v>
      </c>
      <c r="AV277" s="12" t="s">
        <v>83</v>
      </c>
      <c r="AW277" s="12" t="s">
        <v>35</v>
      </c>
      <c r="AX277" s="12" t="s">
        <v>80</v>
      </c>
      <c r="AY277" s="226" t="s">
        <v>148</v>
      </c>
    </row>
    <row r="278" s="1" customFormat="1" ht="16.5" customHeight="1">
      <c r="B278" s="202"/>
      <c r="C278" s="249" t="s">
        <v>452</v>
      </c>
      <c r="D278" s="249" t="s">
        <v>270</v>
      </c>
      <c r="E278" s="250" t="s">
        <v>453</v>
      </c>
      <c r="F278" s="251" t="s">
        <v>454</v>
      </c>
      <c r="G278" s="252" t="s">
        <v>414</v>
      </c>
      <c r="H278" s="253">
        <v>56</v>
      </c>
      <c r="I278" s="254"/>
      <c r="J278" s="255">
        <f>ROUND(I278*H278,2)</f>
        <v>0</v>
      </c>
      <c r="K278" s="251" t="s">
        <v>5</v>
      </c>
      <c r="L278" s="256"/>
      <c r="M278" s="257" t="s">
        <v>5</v>
      </c>
      <c r="N278" s="258" t="s">
        <v>43</v>
      </c>
      <c r="O278" s="48"/>
      <c r="P278" s="212">
        <f>O278*H278</f>
        <v>0</v>
      </c>
      <c r="Q278" s="212">
        <v>0.00044000000000000002</v>
      </c>
      <c r="R278" s="212">
        <f>Q278*H278</f>
        <v>0.024640000000000002</v>
      </c>
      <c r="S278" s="212">
        <v>0</v>
      </c>
      <c r="T278" s="213">
        <f>S278*H278</f>
        <v>0</v>
      </c>
      <c r="AR278" s="25" t="s">
        <v>214</v>
      </c>
      <c r="AT278" s="25" t="s">
        <v>270</v>
      </c>
      <c r="AU278" s="25" t="s">
        <v>83</v>
      </c>
      <c r="AY278" s="25" t="s">
        <v>148</v>
      </c>
      <c r="BE278" s="214">
        <f>IF(N278="základní",J278,0)</f>
        <v>0</v>
      </c>
      <c r="BF278" s="214">
        <f>IF(N278="snížená",J278,0)</f>
        <v>0</v>
      </c>
      <c r="BG278" s="214">
        <f>IF(N278="zákl. přenesená",J278,0)</f>
        <v>0</v>
      </c>
      <c r="BH278" s="214">
        <f>IF(N278="sníž. přenesená",J278,0)</f>
        <v>0</v>
      </c>
      <c r="BI278" s="214">
        <f>IF(N278="nulová",J278,0)</f>
        <v>0</v>
      </c>
      <c r="BJ278" s="25" t="s">
        <v>80</v>
      </c>
      <c r="BK278" s="214">
        <f>ROUND(I278*H278,2)</f>
        <v>0</v>
      </c>
      <c r="BL278" s="25" t="s">
        <v>155</v>
      </c>
      <c r="BM278" s="25" t="s">
        <v>455</v>
      </c>
    </row>
    <row r="279" s="12" customFormat="1">
      <c r="B279" s="225"/>
      <c r="D279" s="215" t="s">
        <v>159</v>
      </c>
      <c r="E279" s="226" t="s">
        <v>5</v>
      </c>
      <c r="F279" s="227" t="s">
        <v>456</v>
      </c>
      <c r="H279" s="228">
        <v>56</v>
      </c>
      <c r="I279" s="229"/>
      <c r="L279" s="225"/>
      <c r="M279" s="230"/>
      <c r="N279" s="231"/>
      <c r="O279" s="231"/>
      <c r="P279" s="231"/>
      <c r="Q279" s="231"/>
      <c r="R279" s="231"/>
      <c r="S279" s="231"/>
      <c r="T279" s="232"/>
      <c r="AT279" s="226" t="s">
        <v>159</v>
      </c>
      <c r="AU279" s="226" t="s">
        <v>83</v>
      </c>
      <c r="AV279" s="12" t="s">
        <v>83</v>
      </c>
      <c r="AW279" s="12" t="s">
        <v>35</v>
      </c>
      <c r="AX279" s="12" t="s">
        <v>80</v>
      </c>
      <c r="AY279" s="226" t="s">
        <v>148</v>
      </c>
    </row>
    <row r="280" s="1" customFormat="1" ht="25.5" customHeight="1">
      <c r="B280" s="202"/>
      <c r="C280" s="249" t="s">
        <v>457</v>
      </c>
      <c r="D280" s="249" t="s">
        <v>270</v>
      </c>
      <c r="E280" s="250" t="s">
        <v>458</v>
      </c>
      <c r="F280" s="251" t="s">
        <v>459</v>
      </c>
      <c r="G280" s="252" t="s">
        <v>414</v>
      </c>
      <c r="H280" s="253">
        <v>1</v>
      </c>
      <c r="I280" s="254"/>
      <c r="J280" s="255">
        <f>ROUND(I280*H280,2)</f>
        <v>0</v>
      </c>
      <c r="K280" s="251" t="s">
        <v>5</v>
      </c>
      <c r="L280" s="256"/>
      <c r="M280" s="257" t="s">
        <v>5</v>
      </c>
      <c r="N280" s="258" t="s">
        <v>43</v>
      </c>
      <c r="O280" s="48"/>
      <c r="P280" s="212">
        <f>O280*H280</f>
        <v>0</v>
      </c>
      <c r="Q280" s="212">
        <v>0.001</v>
      </c>
      <c r="R280" s="212">
        <f>Q280*H280</f>
        <v>0.001</v>
      </c>
      <c r="S280" s="212">
        <v>0</v>
      </c>
      <c r="T280" s="213">
        <f>S280*H280</f>
        <v>0</v>
      </c>
      <c r="AR280" s="25" t="s">
        <v>214</v>
      </c>
      <c r="AT280" s="25" t="s">
        <v>270</v>
      </c>
      <c r="AU280" s="25" t="s">
        <v>83</v>
      </c>
      <c r="AY280" s="25" t="s">
        <v>148</v>
      </c>
      <c r="BE280" s="214">
        <f>IF(N280="základní",J280,0)</f>
        <v>0</v>
      </c>
      <c r="BF280" s="214">
        <f>IF(N280="snížená",J280,0)</f>
        <v>0</v>
      </c>
      <c r="BG280" s="214">
        <f>IF(N280="zákl. přenesená",J280,0)</f>
        <v>0</v>
      </c>
      <c r="BH280" s="214">
        <f>IF(N280="sníž. přenesená",J280,0)</f>
        <v>0</v>
      </c>
      <c r="BI280" s="214">
        <f>IF(N280="nulová",J280,0)</f>
        <v>0</v>
      </c>
      <c r="BJ280" s="25" t="s">
        <v>80</v>
      </c>
      <c r="BK280" s="214">
        <f>ROUND(I280*H280,2)</f>
        <v>0</v>
      </c>
      <c r="BL280" s="25" t="s">
        <v>155</v>
      </c>
      <c r="BM280" s="25" t="s">
        <v>460</v>
      </c>
    </row>
    <row r="281" s="12" customFormat="1">
      <c r="B281" s="225"/>
      <c r="D281" s="215" t="s">
        <v>159</v>
      </c>
      <c r="E281" s="226" t="s">
        <v>5</v>
      </c>
      <c r="F281" s="227" t="s">
        <v>401</v>
      </c>
      <c r="H281" s="228">
        <v>1</v>
      </c>
      <c r="I281" s="229"/>
      <c r="L281" s="225"/>
      <c r="M281" s="230"/>
      <c r="N281" s="231"/>
      <c r="O281" s="231"/>
      <c r="P281" s="231"/>
      <c r="Q281" s="231"/>
      <c r="R281" s="231"/>
      <c r="S281" s="231"/>
      <c r="T281" s="232"/>
      <c r="AT281" s="226" t="s">
        <v>159</v>
      </c>
      <c r="AU281" s="226" t="s">
        <v>83</v>
      </c>
      <c r="AV281" s="12" t="s">
        <v>83</v>
      </c>
      <c r="AW281" s="12" t="s">
        <v>35</v>
      </c>
      <c r="AX281" s="12" t="s">
        <v>80</v>
      </c>
      <c r="AY281" s="226" t="s">
        <v>148</v>
      </c>
    </row>
    <row r="282" s="1" customFormat="1" ht="25.5" customHeight="1">
      <c r="B282" s="202"/>
      <c r="C282" s="249" t="s">
        <v>461</v>
      </c>
      <c r="D282" s="249" t="s">
        <v>270</v>
      </c>
      <c r="E282" s="250" t="s">
        <v>462</v>
      </c>
      <c r="F282" s="251" t="s">
        <v>463</v>
      </c>
      <c r="G282" s="252" t="s">
        <v>414</v>
      </c>
      <c r="H282" s="253">
        <v>1</v>
      </c>
      <c r="I282" s="254"/>
      <c r="J282" s="255">
        <f>ROUND(I282*H282,2)</f>
        <v>0</v>
      </c>
      <c r="K282" s="251" t="s">
        <v>5</v>
      </c>
      <c r="L282" s="256"/>
      <c r="M282" s="257" t="s">
        <v>5</v>
      </c>
      <c r="N282" s="258" t="s">
        <v>43</v>
      </c>
      <c r="O282" s="48"/>
      <c r="P282" s="212">
        <f>O282*H282</f>
        <v>0</v>
      </c>
      <c r="Q282" s="212">
        <v>0.001</v>
      </c>
      <c r="R282" s="212">
        <f>Q282*H282</f>
        <v>0.001</v>
      </c>
      <c r="S282" s="212">
        <v>0</v>
      </c>
      <c r="T282" s="213">
        <f>S282*H282</f>
        <v>0</v>
      </c>
      <c r="AR282" s="25" t="s">
        <v>214</v>
      </c>
      <c r="AT282" s="25" t="s">
        <v>270</v>
      </c>
      <c r="AU282" s="25" t="s">
        <v>83</v>
      </c>
      <c r="AY282" s="25" t="s">
        <v>148</v>
      </c>
      <c r="BE282" s="214">
        <f>IF(N282="základní",J282,0)</f>
        <v>0</v>
      </c>
      <c r="BF282" s="214">
        <f>IF(N282="snížená",J282,0)</f>
        <v>0</v>
      </c>
      <c r="BG282" s="214">
        <f>IF(N282="zákl. přenesená",J282,0)</f>
        <v>0</v>
      </c>
      <c r="BH282" s="214">
        <f>IF(N282="sníž. přenesená",J282,0)</f>
        <v>0</v>
      </c>
      <c r="BI282" s="214">
        <f>IF(N282="nulová",J282,0)</f>
        <v>0</v>
      </c>
      <c r="BJ282" s="25" t="s">
        <v>80</v>
      </c>
      <c r="BK282" s="214">
        <f>ROUND(I282*H282,2)</f>
        <v>0</v>
      </c>
      <c r="BL282" s="25" t="s">
        <v>155</v>
      </c>
      <c r="BM282" s="25" t="s">
        <v>464</v>
      </c>
    </row>
    <row r="283" s="12" customFormat="1">
      <c r="B283" s="225"/>
      <c r="D283" s="215" t="s">
        <v>159</v>
      </c>
      <c r="E283" s="226" t="s">
        <v>5</v>
      </c>
      <c r="F283" s="227" t="s">
        <v>401</v>
      </c>
      <c r="H283" s="228">
        <v>1</v>
      </c>
      <c r="I283" s="229"/>
      <c r="L283" s="225"/>
      <c r="M283" s="230"/>
      <c r="N283" s="231"/>
      <c r="O283" s="231"/>
      <c r="P283" s="231"/>
      <c r="Q283" s="231"/>
      <c r="R283" s="231"/>
      <c r="S283" s="231"/>
      <c r="T283" s="232"/>
      <c r="AT283" s="226" t="s">
        <v>159</v>
      </c>
      <c r="AU283" s="226" t="s">
        <v>83</v>
      </c>
      <c r="AV283" s="12" t="s">
        <v>83</v>
      </c>
      <c r="AW283" s="12" t="s">
        <v>35</v>
      </c>
      <c r="AX283" s="12" t="s">
        <v>80</v>
      </c>
      <c r="AY283" s="226" t="s">
        <v>148</v>
      </c>
    </row>
    <row r="284" s="1" customFormat="1" ht="25.5" customHeight="1">
      <c r="B284" s="202"/>
      <c r="C284" s="249" t="s">
        <v>465</v>
      </c>
      <c r="D284" s="249" t="s">
        <v>270</v>
      </c>
      <c r="E284" s="250" t="s">
        <v>466</v>
      </c>
      <c r="F284" s="251" t="s">
        <v>467</v>
      </c>
      <c r="G284" s="252" t="s">
        <v>414</v>
      </c>
      <c r="H284" s="253">
        <v>1</v>
      </c>
      <c r="I284" s="254"/>
      <c r="J284" s="255">
        <f>ROUND(I284*H284,2)</f>
        <v>0</v>
      </c>
      <c r="K284" s="251" t="s">
        <v>5</v>
      </c>
      <c r="L284" s="256"/>
      <c r="M284" s="257" t="s">
        <v>5</v>
      </c>
      <c r="N284" s="258" t="s">
        <v>43</v>
      </c>
      <c r="O284" s="48"/>
      <c r="P284" s="212">
        <f>O284*H284</f>
        <v>0</v>
      </c>
      <c r="Q284" s="212">
        <v>0</v>
      </c>
      <c r="R284" s="212">
        <f>Q284*H284</f>
        <v>0</v>
      </c>
      <c r="S284" s="212">
        <v>0</v>
      </c>
      <c r="T284" s="213">
        <f>S284*H284</f>
        <v>0</v>
      </c>
      <c r="AR284" s="25" t="s">
        <v>214</v>
      </c>
      <c r="AT284" s="25" t="s">
        <v>270</v>
      </c>
      <c r="AU284" s="25" t="s">
        <v>83</v>
      </c>
      <c r="AY284" s="25" t="s">
        <v>148</v>
      </c>
      <c r="BE284" s="214">
        <f>IF(N284="základní",J284,0)</f>
        <v>0</v>
      </c>
      <c r="BF284" s="214">
        <f>IF(N284="snížená",J284,0)</f>
        <v>0</v>
      </c>
      <c r="BG284" s="214">
        <f>IF(N284="zákl. přenesená",J284,0)</f>
        <v>0</v>
      </c>
      <c r="BH284" s="214">
        <f>IF(N284="sníž. přenesená",J284,0)</f>
        <v>0</v>
      </c>
      <c r="BI284" s="214">
        <f>IF(N284="nulová",J284,0)</f>
        <v>0</v>
      </c>
      <c r="BJ284" s="25" t="s">
        <v>80</v>
      </c>
      <c r="BK284" s="214">
        <f>ROUND(I284*H284,2)</f>
        <v>0</v>
      </c>
      <c r="BL284" s="25" t="s">
        <v>155</v>
      </c>
      <c r="BM284" s="25" t="s">
        <v>468</v>
      </c>
    </row>
    <row r="285" s="12" customFormat="1">
      <c r="B285" s="225"/>
      <c r="D285" s="215" t="s">
        <v>159</v>
      </c>
      <c r="E285" s="226" t="s">
        <v>5</v>
      </c>
      <c r="F285" s="227" t="s">
        <v>401</v>
      </c>
      <c r="H285" s="228">
        <v>1</v>
      </c>
      <c r="I285" s="229"/>
      <c r="L285" s="225"/>
      <c r="M285" s="230"/>
      <c r="N285" s="231"/>
      <c r="O285" s="231"/>
      <c r="P285" s="231"/>
      <c r="Q285" s="231"/>
      <c r="R285" s="231"/>
      <c r="S285" s="231"/>
      <c r="T285" s="232"/>
      <c r="AT285" s="226" t="s">
        <v>159</v>
      </c>
      <c r="AU285" s="226" t="s">
        <v>83</v>
      </c>
      <c r="AV285" s="12" t="s">
        <v>83</v>
      </c>
      <c r="AW285" s="12" t="s">
        <v>35</v>
      </c>
      <c r="AX285" s="12" t="s">
        <v>80</v>
      </c>
      <c r="AY285" s="226" t="s">
        <v>148</v>
      </c>
    </row>
    <row r="286" s="1" customFormat="1" ht="16.5" customHeight="1">
      <c r="B286" s="202"/>
      <c r="C286" s="203" t="s">
        <v>469</v>
      </c>
      <c r="D286" s="203" t="s">
        <v>150</v>
      </c>
      <c r="E286" s="204" t="s">
        <v>470</v>
      </c>
      <c r="F286" s="205" t="s">
        <v>471</v>
      </c>
      <c r="G286" s="206" t="s">
        <v>382</v>
      </c>
      <c r="H286" s="207">
        <v>10</v>
      </c>
      <c r="I286" s="208"/>
      <c r="J286" s="209">
        <f>ROUND(I286*H286,2)</f>
        <v>0</v>
      </c>
      <c r="K286" s="205" t="s">
        <v>154</v>
      </c>
      <c r="L286" s="47"/>
      <c r="M286" s="210" t="s">
        <v>5</v>
      </c>
      <c r="N286" s="211" t="s">
        <v>43</v>
      </c>
      <c r="O286" s="48"/>
      <c r="P286" s="212">
        <f>O286*H286</f>
        <v>0</v>
      </c>
      <c r="Q286" s="212">
        <v>0</v>
      </c>
      <c r="R286" s="212">
        <f>Q286*H286</f>
        <v>0</v>
      </c>
      <c r="S286" s="212">
        <v>0</v>
      </c>
      <c r="T286" s="213">
        <f>S286*H286</f>
        <v>0</v>
      </c>
      <c r="AR286" s="25" t="s">
        <v>155</v>
      </c>
      <c r="AT286" s="25" t="s">
        <v>150</v>
      </c>
      <c r="AU286" s="25" t="s">
        <v>83</v>
      </c>
      <c r="AY286" s="25" t="s">
        <v>148</v>
      </c>
      <c r="BE286" s="214">
        <f>IF(N286="základní",J286,0)</f>
        <v>0</v>
      </c>
      <c r="BF286" s="214">
        <f>IF(N286="snížená",J286,0)</f>
        <v>0</v>
      </c>
      <c r="BG286" s="214">
        <f>IF(N286="zákl. přenesená",J286,0)</f>
        <v>0</v>
      </c>
      <c r="BH286" s="214">
        <f>IF(N286="sníž. přenesená",J286,0)</f>
        <v>0</v>
      </c>
      <c r="BI286" s="214">
        <f>IF(N286="nulová",J286,0)</f>
        <v>0</v>
      </c>
      <c r="BJ286" s="25" t="s">
        <v>80</v>
      </c>
      <c r="BK286" s="214">
        <f>ROUND(I286*H286,2)</f>
        <v>0</v>
      </c>
      <c r="BL286" s="25" t="s">
        <v>155</v>
      </c>
      <c r="BM286" s="25" t="s">
        <v>472</v>
      </c>
    </row>
    <row r="287" s="1" customFormat="1">
      <c r="B287" s="47"/>
      <c r="D287" s="215" t="s">
        <v>157</v>
      </c>
      <c r="F287" s="216" t="s">
        <v>473</v>
      </c>
      <c r="I287" s="176"/>
      <c r="L287" s="47"/>
      <c r="M287" s="217"/>
      <c r="N287" s="48"/>
      <c r="O287" s="48"/>
      <c r="P287" s="48"/>
      <c r="Q287" s="48"/>
      <c r="R287" s="48"/>
      <c r="S287" s="48"/>
      <c r="T287" s="86"/>
      <c r="AT287" s="25" t="s">
        <v>157</v>
      </c>
      <c r="AU287" s="25" t="s">
        <v>83</v>
      </c>
    </row>
    <row r="288" s="1" customFormat="1" ht="16.5" customHeight="1">
      <c r="B288" s="202"/>
      <c r="C288" s="249" t="s">
        <v>474</v>
      </c>
      <c r="D288" s="249" t="s">
        <v>270</v>
      </c>
      <c r="E288" s="250" t="s">
        <v>475</v>
      </c>
      <c r="F288" s="251" t="s">
        <v>476</v>
      </c>
      <c r="G288" s="252" t="s">
        <v>414</v>
      </c>
      <c r="H288" s="253">
        <v>2</v>
      </c>
      <c r="I288" s="254"/>
      <c r="J288" s="255">
        <f>ROUND(I288*H288,2)</f>
        <v>0</v>
      </c>
      <c r="K288" s="251" t="s">
        <v>5</v>
      </c>
      <c r="L288" s="256"/>
      <c r="M288" s="257" t="s">
        <v>5</v>
      </c>
      <c r="N288" s="258" t="s">
        <v>43</v>
      </c>
      <c r="O288" s="48"/>
      <c r="P288" s="212">
        <f>O288*H288</f>
        <v>0</v>
      </c>
      <c r="Q288" s="212">
        <v>0.00071599999999999995</v>
      </c>
      <c r="R288" s="212">
        <f>Q288*H288</f>
        <v>0.0014319999999999999</v>
      </c>
      <c r="S288" s="212">
        <v>0</v>
      </c>
      <c r="T288" s="213">
        <f>S288*H288</f>
        <v>0</v>
      </c>
      <c r="AR288" s="25" t="s">
        <v>214</v>
      </c>
      <c r="AT288" s="25" t="s">
        <v>270</v>
      </c>
      <c r="AU288" s="25" t="s">
        <v>83</v>
      </c>
      <c r="AY288" s="25" t="s">
        <v>148</v>
      </c>
      <c r="BE288" s="214">
        <f>IF(N288="základní",J288,0)</f>
        <v>0</v>
      </c>
      <c r="BF288" s="214">
        <f>IF(N288="snížená",J288,0)</f>
        <v>0</v>
      </c>
      <c r="BG288" s="214">
        <f>IF(N288="zákl. přenesená",J288,0)</f>
        <v>0</v>
      </c>
      <c r="BH288" s="214">
        <f>IF(N288="sníž. přenesená",J288,0)</f>
        <v>0</v>
      </c>
      <c r="BI288" s="214">
        <f>IF(N288="nulová",J288,0)</f>
        <v>0</v>
      </c>
      <c r="BJ288" s="25" t="s">
        <v>80</v>
      </c>
      <c r="BK288" s="214">
        <f>ROUND(I288*H288,2)</f>
        <v>0</v>
      </c>
      <c r="BL288" s="25" t="s">
        <v>155</v>
      </c>
      <c r="BM288" s="25" t="s">
        <v>477</v>
      </c>
    </row>
    <row r="289" s="12" customFormat="1">
      <c r="B289" s="225"/>
      <c r="D289" s="215" t="s">
        <v>159</v>
      </c>
      <c r="E289" s="226" t="s">
        <v>5</v>
      </c>
      <c r="F289" s="227" t="s">
        <v>406</v>
      </c>
      <c r="H289" s="228">
        <v>2</v>
      </c>
      <c r="I289" s="229"/>
      <c r="L289" s="225"/>
      <c r="M289" s="230"/>
      <c r="N289" s="231"/>
      <c r="O289" s="231"/>
      <c r="P289" s="231"/>
      <c r="Q289" s="231"/>
      <c r="R289" s="231"/>
      <c r="S289" s="231"/>
      <c r="T289" s="232"/>
      <c r="AT289" s="226" t="s">
        <v>159</v>
      </c>
      <c r="AU289" s="226" t="s">
        <v>83</v>
      </c>
      <c r="AV289" s="12" t="s">
        <v>83</v>
      </c>
      <c r="AW289" s="12" t="s">
        <v>35</v>
      </c>
      <c r="AX289" s="12" t="s">
        <v>80</v>
      </c>
      <c r="AY289" s="226" t="s">
        <v>148</v>
      </c>
    </row>
    <row r="290" s="1" customFormat="1" ht="25.5" customHeight="1">
      <c r="B290" s="202"/>
      <c r="C290" s="249" t="s">
        <v>478</v>
      </c>
      <c r="D290" s="249" t="s">
        <v>270</v>
      </c>
      <c r="E290" s="250" t="s">
        <v>479</v>
      </c>
      <c r="F290" s="251" t="s">
        <v>480</v>
      </c>
      <c r="G290" s="252" t="s">
        <v>414</v>
      </c>
      <c r="H290" s="253">
        <v>2</v>
      </c>
      <c r="I290" s="254"/>
      <c r="J290" s="255">
        <f>ROUND(I290*H290,2)</f>
        <v>0</v>
      </c>
      <c r="K290" s="251" t="s">
        <v>5</v>
      </c>
      <c r="L290" s="256"/>
      <c r="M290" s="257" t="s">
        <v>5</v>
      </c>
      <c r="N290" s="258" t="s">
        <v>43</v>
      </c>
      <c r="O290" s="48"/>
      <c r="P290" s="212">
        <f>O290*H290</f>
        <v>0</v>
      </c>
      <c r="Q290" s="212">
        <v>0.0015399999999999999</v>
      </c>
      <c r="R290" s="212">
        <f>Q290*H290</f>
        <v>0.0030799999999999998</v>
      </c>
      <c r="S290" s="212">
        <v>0</v>
      </c>
      <c r="T290" s="213">
        <f>S290*H290</f>
        <v>0</v>
      </c>
      <c r="AR290" s="25" t="s">
        <v>214</v>
      </c>
      <c r="AT290" s="25" t="s">
        <v>270</v>
      </c>
      <c r="AU290" s="25" t="s">
        <v>83</v>
      </c>
      <c r="AY290" s="25" t="s">
        <v>148</v>
      </c>
      <c r="BE290" s="214">
        <f>IF(N290="základní",J290,0)</f>
        <v>0</v>
      </c>
      <c r="BF290" s="214">
        <f>IF(N290="snížená",J290,0)</f>
        <v>0</v>
      </c>
      <c r="BG290" s="214">
        <f>IF(N290="zákl. přenesená",J290,0)</f>
        <v>0</v>
      </c>
      <c r="BH290" s="214">
        <f>IF(N290="sníž. přenesená",J290,0)</f>
        <v>0</v>
      </c>
      <c r="BI290" s="214">
        <f>IF(N290="nulová",J290,0)</f>
        <v>0</v>
      </c>
      <c r="BJ290" s="25" t="s">
        <v>80</v>
      </c>
      <c r="BK290" s="214">
        <f>ROUND(I290*H290,2)</f>
        <v>0</v>
      </c>
      <c r="BL290" s="25" t="s">
        <v>155</v>
      </c>
      <c r="BM290" s="25" t="s">
        <v>481</v>
      </c>
    </row>
    <row r="291" s="12" customFormat="1">
      <c r="B291" s="225"/>
      <c r="D291" s="215" t="s">
        <v>159</v>
      </c>
      <c r="E291" s="226" t="s">
        <v>5</v>
      </c>
      <c r="F291" s="227" t="s">
        <v>406</v>
      </c>
      <c r="H291" s="228">
        <v>2</v>
      </c>
      <c r="I291" s="229"/>
      <c r="L291" s="225"/>
      <c r="M291" s="230"/>
      <c r="N291" s="231"/>
      <c r="O291" s="231"/>
      <c r="P291" s="231"/>
      <c r="Q291" s="231"/>
      <c r="R291" s="231"/>
      <c r="S291" s="231"/>
      <c r="T291" s="232"/>
      <c r="AT291" s="226" t="s">
        <v>159</v>
      </c>
      <c r="AU291" s="226" t="s">
        <v>83</v>
      </c>
      <c r="AV291" s="12" t="s">
        <v>83</v>
      </c>
      <c r="AW291" s="12" t="s">
        <v>35</v>
      </c>
      <c r="AX291" s="12" t="s">
        <v>80</v>
      </c>
      <c r="AY291" s="226" t="s">
        <v>148</v>
      </c>
    </row>
    <row r="292" s="1" customFormat="1" ht="16.5" customHeight="1">
      <c r="B292" s="202"/>
      <c r="C292" s="249" t="s">
        <v>482</v>
      </c>
      <c r="D292" s="249" t="s">
        <v>270</v>
      </c>
      <c r="E292" s="250" t="s">
        <v>483</v>
      </c>
      <c r="F292" s="251" t="s">
        <v>484</v>
      </c>
      <c r="G292" s="252" t="s">
        <v>414</v>
      </c>
      <c r="H292" s="253">
        <v>6</v>
      </c>
      <c r="I292" s="254"/>
      <c r="J292" s="255">
        <f>ROUND(I292*H292,2)</f>
        <v>0</v>
      </c>
      <c r="K292" s="251" t="s">
        <v>5</v>
      </c>
      <c r="L292" s="256"/>
      <c r="M292" s="257" t="s">
        <v>5</v>
      </c>
      <c r="N292" s="258" t="s">
        <v>43</v>
      </c>
      <c r="O292" s="48"/>
      <c r="P292" s="212">
        <f>O292*H292</f>
        <v>0</v>
      </c>
      <c r="Q292" s="212">
        <v>0.00071000000000000002</v>
      </c>
      <c r="R292" s="212">
        <f>Q292*H292</f>
        <v>0.0042599999999999999</v>
      </c>
      <c r="S292" s="212">
        <v>0</v>
      </c>
      <c r="T292" s="213">
        <f>S292*H292</f>
        <v>0</v>
      </c>
      <c r="AR292" s="25" t="s">
        <v>214</v>
      </c>
      <c r="AT292" s="25" t="s">
        <v>270</v>
      </c>
      <c r="AU292" s="25" t="s">
        <v>83</v>
      </c>
      <c r="AY292" s="25" t="s">
        <v>148</v>
      </c>
      <c r="BE292" s="214">
        <f>IF(N292="základní",J292,0)</f>
        <v>0</v>
      </c>
      <c r="BF292" s="214">
        <f>IF(N292="snížená",J292,0)</f>
        <v>0</v>
      </c>
      <c r="BG292" s="214">
        <f>IF(N292="zákl. přenesená",J292,0)</f>
        <v>0</v>
      </c>
      <c r="BH292" s="214">
        <f>IF(N292="sníž. přenesená",J292,0)</f>
        <v>0</v>
      </c>
      <c r="BI292" s="214">
        <f>IF(N292="nulová",J292,0)</f>
        <v>0</v>
      </c>
      <c r="BJ292" s="25" t="s">
        <v>80</v>
      </c>
      <c r="BK292" s="214">
        <f>ROUND(I292*H292,2)</f>
        <v>0</v>
      </c>
      <c r="BL292" s="25" t="s">
        <v>155</v>
      </c>
      <c r="BM292" s="25" t="s">
        <v>485</v>
      </c>
    </row>
    <row r="293" s="12" customFormat="1">
      <c r="B293" s="225"/>
      <c r="D293" s="215" t="s">
        <v>159</v>
      </c>
      <c r="E293" s="226" t="s">
        <v>5</v>
      </c>
      <c r="F293" s="227" t="s">
        <v>486</v>
      </c>
      <c r="H293" s="228">
        <v>6</v>
      </c>
      <c r="I293" s="229"/>
      <c r="L293" s="225"/>
      <c r="M293" s="230"/>
      <c r="N293" s="231"/>
      <c r="O293" s="231"/>
      <c r="P293" s="231"/>
      <c r="Q293" s="231"/>
      <c r="R293" s="231"/>
      <c r="S293" s="231"/>
      <c r="T293" s="232"/>
      <c r="AT293" s="226" t="s">
        <v>159</v>
      </c>
      <c r="AU293" s="226" t="s">
        <v>83</v>
      </c>
      <c r="AV293" s="12" t="s">
        <v>83</v>
      </c>
      <c r="AW293" s="12" t="s">
        <v>35</v>
      </c>
      <c r="AX293" s="12" t="s">
        <v>80</v>
      </c>
      <c r="AY293" s="226" t="s">
        <v>148</v>
      </c>
    </row>
    <row r="294" s="1" customFormat="1" ht="16.5" customHeight="1">
      <c r="B294" s="202"/>
      <c r="C294" s="203" t="s">
        <v>487</v>
      </c>
      <c r="D294" s="203" t="s">
        <v>150</v>
      </c>
      <c r="E294" s="204" t="s">
        <v>488</v>
      </c>
      <c r="F294" s="205" t="s">
        <v>489</v>
      </c>
      <c r="G294" s="206" t="s">
        <v>382</v>
      </c>
      <c r="H294" s="207">
        <v>1</v>
      </c>
      <c r="I294" s="208"/>
      <c r="J294" s="209">
        <f>ROUND(I294*H294,2)</f>
        <v>0</v>
      </c>
      <c r="K294" s="205" t="s">
        <v>154</v>
      </c>
      <c r="L294" s="47"/>
      <c r="M294" s="210" t="s">
        <v>5</v>
      </c>
      <c r="N294" s="211" t="s">
        <v>43</v>
      </c>
      <c r="O294" s="48"/>
      <c r="P294" s="212">
        <f>O294*H294</f>
        <v>0</v>
      </c>
      <c r="Q294" s="212">
        <v>0</v>
      </c>
      <c r="R294" s="212">
        <f>Q294*H294</f>
        <v>0</v>
      </c>
      <c r="S294" s="212">
        <v>0</v>
      </c>
      <c r="T294" s="213">
        <f>S294*H294</f>
        <v>0</v>
      </c>
      <c r="AR294" s="25" t="s">
        <v>155</v>
      </c>
      <c r="AT294" s="25" t="s">
        <v>150</v>
      </c>
      <c r="AU294" s="25" t="s">
        <v>83</v>
      </c>
      <c r="AY294" s="25" t="s">
        <v>148</v>
      </c>
      <c r="BE294" s="214">
        <f>IF(N294="základní",J294,0)</f>
        <v>0</v>
      </c>
      <c r="BF294" s="214">
        <f>IF(N294="snížená",J294,0)</f>
        <v>0</v>
      </c>
      <c r="BG294" s="214">
        <f>IF(N294="zákl. přenesená",J294,0)</f>
        <v>0</v>
      </c>
      <c r="BH294" s="214">
        <f>IF(N294="sníž. přenesená",J294,0)</f>
        <v>0</v>
      </c>
      <c r="BI294" s="214">
        <f>IF(N294="nulová",J294,0)</f>
        <v>0</v>
      </c>
      <c r="BJ294" s="25" t="s">
        <v>80</v>
      </c>
      <c r="BK294" s="214">
        <f>ROUND(I294*H294,2)</f>
        <v>0</v>
      </c>
      <c r="BL294" s="25" t="s">
        <v>155</v>
      </c>
      <c r="BM294" s="25" t="s">
        <v>490</v>
      </c>
    </row>
    <row r="295" s="1" customFormat="1">
      <c r="B295" s="47"/>
      <c r="D295" s="215" t="s">
        <v>157</v>
      </c>
      <c r="F295" s="216" t="s">
        <v>491</v>
      </c>
      <c r="I295" s="176"/>
      <c r="L295" s="47"/>
      <c r="M295" s="217"/>
      <c r="N295" s="48"/>
      <c r="O295" s="48"/>
      <c r="P295" s="48"/>
      <c r="Q295" s="48"/>
      <c r="R295" s="48"/>
      <c r="S295" s="48"/>
      <c r="T295" s="86"/>
      <c r="AT295" s="25" t="s">
        <v>157</v>
      </c>
      <c r="AU295" s="25" t="s">
        <v>83</v>
      </c>
    </row>
    <row r="296" s="1" customFormat="1" ht="16.5" customHeight="1">
      <c r="B296" s="202"/>
      <c r="C296" s="249" t="s">
        <v>492</v>
      </c>
      <c r="D296" s="249" t="s">
        <v>270</v>
      </c>
      <c r="E296" s="250" t="s">
        <v>493</v>
      </c>
      <c r="F296" s="251" t="s">
        <v>494</v>
      </c>
      <c r="G296" s="252" t="s">
        <v>414</v>
      </c>
      <c r="H296" s="253">
        <v>1</v>
      </c>
      <c r="I296" s="254"/>
      <c r="J296" s="255">
        <f>ROUND(I296*H296,2)</f>
        <v>0</v>
      </c>
      <c r="K296" s="251" t="s">
        <v>5</v>
      </c>
      <c r="L296" s="256"/>
      <c r="M296" s="257" t="s">
        <v>5</v>
      </c>
      <c r="N296" s="258" t="s">
        <v>43</v>
      </c>
      <c r="O296" s="48"/>
      <c r="P296" s="212">
        <f>O296*H296</f>
        <v>0</v>
      </c>
      <c r="Q296" s="212">
        <v>0.00095</v>
      </c>
      <c r="R296" s="212">
        <f>Q296*H296</f>
        <v>0.00095</v>
      </c>
      <c r="S296" s="212">
        <v>0</v>
      </c>
      <c r="T296" s="213">
        <f>S296*H296</f>
        <v>0</v>
      </c>
      <c r="AR296" s="25" t="s">
        <v>214</v>
      </c>
      <c r="AT296" s="25" t="s">
        <v>270</v>
      </c>
      <c r="AU296" s="25" t="s">
        <v>83</v>
      </c>
      <c r="AY296" s="25" t="s">
        <v>148</v>
      </c>
      <c r="BE296" s="214">
        <f>IF(N296="základní",J296,0)</f>
        <v>0</v>
      </c>
      <c r="BF296" s="214">
        <f>IF(N296="snížená",J296,0)</f>
        <v>0</v>
      </c>
      <c r="BG296" s="214">
        <f>IF(N296="zákl. přenesená",J296,0)</f>
        <v>0</v>
      </c>
      <c r="BH296" s="214">
        <f>IF(N296="sníž. přenesená",J296,0)</f>
        <v>0</v>
      </c>
      <c r="BI296" s="214">
        <f>IF(N296="nulová",J296,0)</f>
        <v>0</v>
      </c>
      <c r="BJ296" s="25" t="s">
        <v>80</v>
      </c>
      <c r="BK296" s="214">
        <f>ROUND(I296*H296,2)</f>
        <v>0</v>
      </c>
      <c r="BL296" s="25" t="s">
        <v>155</v>
      </c>
      <c r="BM296" s="25" t="s">
        <v>495</v>
      </c>
    </row>
    <row r="297" s="12" customFormat="1">
      <c r="B297" s="225"/>
      <c r="D297" s="215" t="s">
        <v>159</v>
      </c>
      <c r="E297" s="226" t="s">
        <v>5</v>
      </c>
      <c r="F297" s="227" t="s">
        <v>401</v>
      </c>
      <c r="H297" s="228">
        <v>1</v>
      </c>
      <c r="I297" s="229"/>
      <c r="L297" s="225"/>
      <c r="M297" s="230"/>
      <c r="N297" s="231"/>
      <c r="O297" s="231"/>
      <c r="P297" s="231"/>
      <c r="Q297" s="231"/>
      <c r="R297" s="231"/>
      <c r="S297" s="231"/>
      <c r="T297" s="232"/>
      <c r="AT297" s="226" t="s">
        <v>159</v>
      </c>
      <c r="AU297" s="226" t="s">
        <v>83</v>
      </c>
      <c r="AV297" s="12" t="s">
        <v>83</v>
      </c>
      <c r="AW297" s="12" t="s">
        <v>35</v>
      </c>
      <c r="AX297" s="12" t="s">
        <v>80</v>
      </c>
      <c r="AY297" s="226" t="s">
        <v>148</v>
      </c>
    </row>
    <row r="298" s="1" customFormat="1" ht="16.5" customHeight="1">
      <c r="B298" s="202"/>
      <c r="C298" s="203" t="s">
        <v>496</v>
      </c>
      <c r="D298" s="203" t="s">
        <v>150</v>
      </c>
      <c r="E298" s="204" t="s">
        <v>497</v>
      </c>
      <c r="F298" s="205" t="s">
        <v>498</v>
      </c>
      <c r="G298" s="206" t="s">
        <v>382</v>
      </c>
      <c r="H298" s="207">
        <v>2</v>
      </c>
      <c r="I298" s="208"/>
      <c r="J298" s="209">
        <f>ROUND(I298*H298,2)</f>
        <v>0</v>
      </c>
      <c r="K298" s="205" t="s">
        <v>154</v>
      </c>
      <c r="L298" s="47"/>
      <c r="M298" s="210" t="s">
        <v>5</v>
      </c>
      <c r="N298" s="211" t="s">
        <v>43</v>
      </c>
      <c r="O298" s="48"/>
      <c r="P298" s="212">
        <f>O298*H298</f>
        <v>0</v>
      </c>
      <c r="Q298" s="212">
        <v>0.00085999999999999998</v>
      </c>
      <c r="R298" s="212">
        <f>Q298*H298</f>
        <v>0.00172</v>
      </c>
      <c r="S298" s="212">
        <v>0</v>
      </c>
      <c r="T298" s="213">
        <f>S298*H298</f>
        <v>0</v>
      </c>
      <c r="AR298" s="25" t="s">
        <v>155</v>
      </c>
      <c r="AT298" s="25" t="s">
        <v>150</v>
      </c>
      <c r="AU298" s="25" t="s">
        <v>83</v>
      </c>
      <c r="AY298" s="25" t="s">
        <v>148</v>
      </c>
      <c r="BE298" s="214">
        <f>IF(N298="základní",J298,0)</f>
        <v>0</v>
      </c>
      <c r="BF298" s="214">
        <f>IF(N298="snížená",J298,0)</f>
        <v>0</v>
      </c>
      <c r="BG298" s="214">
        <f>IF(N298="zákl. přenesená",J298,0)</f>
        <v>0</v>
      </c>
      <c r="BH298" s="214">
        <f>IF(N298="sníž. přenesená",J298,0)</f>
        <v>0</v>
      </c>
      <c r="BI298" s="214">
        <f>IF(N298="nulová",J298,0)</f>
        <v>0</v>
      </c>
      <c r="BJ298" s="25" t="s">
        <v>80</v>
      </c>
      <c r="BK298" s="214">
        <f>ROUND(I298*H298,2)</f>
        <v>0</v>
      </c>
      <c r="BL298" s="25" t="s">
        <v>155</v>
      </c>
      <c r="BM298" s="25" t="s">
        <v>499</v>
      </c>
    </row>
    <row r="299" s="1" customFormat="1">
      <c r="B299" s="47"/>
      <c r="D299" s="215" t="s">
        <v>157</v>
      </c>
      <c r="F299" s="216" t="s">
        <v>500</v>
      </c>
      <c r="I299" s="176"/>
      <c r="L299" s="47"/>
      <c r="M299" s="217"/>
      <c r="N299" s="48"/>
      <c r="O299" s="48"/>
      <c r="P299" s="48"/>
      <c r="Q299" s="48"/>
      <c r="R299" s="48"/>
      <c r="S299" s="48"/>
      <c r="T299" s="86"/>
      <c r="AT299" s="25" t="s">
        <v>157</v>
      </c>
      <c r="AU299" s="25" t="s">
        <v>83</v>
      </c>
    </row>
    <row r="300" s="1" customFormat="1" ht="16.5" customHeight="1">
      <c r="B300" s="202"/>
      <c r="C300" s="249" t="s">
        <v>501</v>
      </c>
      <c r="D300" s="249" t="s">
        <v>270</v>
      </c>
      <c r="E300" s="250" t="s">
        <v>502</v>
      </c>
      <c r="F300" s="251" t="s">
        <v>503</v>
      </c>
      <c r="G300" s="252" t="s">
        <v>399</v>
      </c>
      <c r="H300" s="253">
        <v>2</v>
      </c>
      <c r="I300" s="254"/>
      <c r="J300" s="255">
        <f>ROUND(I300*H300,2)</f>
        <v>0</v>
      </c>
      <c r="K300" s="251" t="s">
        <v>5</v>
      </c>
      <c r="L300" s="256"/>
      <c r="M300" s="257" t="s">
        <v>5</v>
      </c>
      <c r="N300" s="258" t="s">
        <v>43</v>
      </c>
      <c r="O300" s="48"/>
      <c r="P300" s="212">
        <f>O300*H300</f>
        <v>0</v>
      </c>
      <c r="Q300" s="212">
        <v>0.01847</v>
      </c>
      <c r="R300" s="212">
        <f>Q300*H300</f>
        <v>0.036940000000000001</v>
      </c>
      <c r="S300" s="212">
        <v>0</v>
      </c>
      <c r="T300" s="213">
        <f>S300*H300</f>
        <v>0</v>
      </c>
      <c r="AR300" s="25" t="s">
        <v>214</v>
      </c>
      <c r="AT300" s="25" t="s">
        <v>270</v>
      </c>
      <c r="AU300" s="25" t="s">
        <v>83</v>
      </c>
      <c r="AY300" s="25" t="s">
        <v>148</v>
      </c>
      <c r="BE300" s="214">
        <f>IF(N300="základní",J300,0)</f>
        <v>0</v>
      </c>
      <c r="BF300" s="214">
        <f>IF(N300="snížená",J300,0)</f>
        <v>0</v>
      </c>
      <c r="BG300" s="214">
        <f>IF(N300="zákl. přenesená",J300,0)</f>
        <v>0</v>
      </c>
      <c r="BH300" s="214">
        <f>IF(N300="sníž. přenesená",J300,0)</f>
        <v>0</v>
      </c>
      <c r="BI300" s="214">
        <f>IF(N300="nulová",J300,0)</f>
        <v>0</v>
      </c>
      <c r="BJ300" s="25" t="s">
        <v>80</v>
      </c>
      <c r="BK300" s="214">
        <f>ROUND(I300*H300,2)</f>
        <v>0</v>
      </c>
      <c r="BL300" s="25" t="s">
        <v>155</v>
      </c>
      <c r="BM300" s="25" t="s">
        <v>504</v>
      </c>
    </row>
    <row r="301" s="1" customFormat="1">
      <c r="B301" s="47"/>
      <c r="D301" s="215" t="s">
        <v>157</v>
      </c>
      <c r="F301" s="216" t="s">
        <v>505</v>
      </c>
      <c r="I301" s="176"/>
      <c r="L301" s="47"/>
      <c r="M301" s="217"/>
      <c r="N301" s="48"/>
      <c r="O301" s="48"/>
      <c r="P301" s="48"/>
      <c r="Q301" s="48"/>
      <c r="R301" s="48"/>
      <c r="S301" s="48"/>
      <c r="T301" s="86"/>
      <c r="AT301" s="25" t="s">
        <v>157</v>
      </c>
      <c r="AU301" s="25" t="s">
        <v>83</v>
      </c>
    </row>
    <row r="302" s="12" customFormat="1">
      <c r="B302" s="225"/>
      <c r="D302" s="215" t="s">
        <v>159</v>
      </c>
      <c r="E302" s="226" t="s">
        <v>5</v>
      </c>
      <c r="F302" s="227" t="s">
        <v>406</v>
      </c>
      <c r="H302" s="228">
        <v>2</v>
      </c>
      <c r="I302" s="229"/>
      <c r="L302" s="225"/>
      <c r="M302" s="230"/>
      <c r="N302" s="231"/>
      <c r="O302" s="231"/>
      <c r="P302" s="231"/>
      <c r="Q302" s="231"/>
      <c r="R302" s="231"/>
      <c r="S302" s="231"/>
      <c r="T302" s="232"/>
      <c r="AT302" s="226" t="s">
        <v>159</v>
      </c>
      <c r="AU302" s="226" t="s">
        <v>83</v>
      </c>
      <c r="AV302" s="12" t="s">
        <v>83</v>
      </c>
      <c r="AW302" s="12" t="s">
        <v>35</v>
      </c>
      <c r="AX302" s="12" t="s">
        <v>80</v>
      </c>
      <c r="AY302" s="226" t="s">
        <v>148</v>
      </c>
    </row>
    <row r="303" s="1" customFormat="1" ht="16.5" customHeight="1">
      <c r="B303" s="202"/>
      <c r="C303" s="203" t="s">
        <v>506</v>
      </c>
      <c r="D303" s="203" t="s">
        <v>150</v>
      </c>
      <c r="E303" s="204" t="s">
        <v>507</v>
      </c>
      <c r="F303" s="205" t="s">
        <v>508</v>
      </c>
      <c r="G303" s="206" t="s">
        <v>382</v>
      </c>
      <c r="H303" s="207">
        <v>1</v>
      </c>
      <c r="I303" s="208"/>
      <c r="J303" s="209">
        <f>ROUND(I303*H303,2)</f>
        <v>0</v>
      </c>
      <c r="K303" s="205" t="s">
        <v>154</v>
      </c>
      <c r="L303" s="47"/>
      <c r="M303" s="210" t="s">
        <v>5</v>
      </c>
      <c r="N303" s="211" t="s">
        <v>43</v>
      </c>
      <c r="O303" s="48"/>
      <c r="P303" s="212">
        <f>O303*H303</f>
        <v>0</v>
      </c>
      <c r="Q303" s="212">
        <v>0.00034000000000000002</v>
      </c>
      <c r="R303" s="212">
        <f>Q303*H303</f>
        <v>0.00034000000000000002</v>
      </c>
      <c r="S303" s="212">
        <v>0</v>
      </c>
      <c r="T303" s="213">
        <f>S303*H303</f>
        <v>0</v>
      </c>
      <c r="AR303" s="25" t="s">
        <v>155</v>
      </c>
      <c r="AT303" s="25" t="s">
        <v>150</v>
      </c>
      <c r="AU303" s="25" t="s">
        <v>83</v>
      </c>
      <c r="AY303" s="25" t="s">
        <v>148</v>
      </c>
      <c r="BE303" s="214">
        <f>IF(N303="základní",J303,0)</f>
        <v>0</v>
      </c>
      <c r="BF303" s="214">
        <f>IF(N303="snížená",J303,0)</f>
        <v>0</v>
      </c>
      <c r="BG303" s="214">
        <f>IF(N303="zákl. přenesená",J303,0)</f>
        <v>0</v>
      </c>
      <c r="BH303" s="214">
        <f>IF(N303="sníž. přenesená",J303,0)</f>
        <v>0</v>
      </c>
      <c r="BI303" s="214">
        <f>IF(N303="nulová",J303,0)</f>
        <v>0</v>
      </c>
      <c r="BJ303" s="25" t="s">
        <v>80</v>
      </c>
      <c r="BK303" s="214">
        <f>ROUND(I303*H303,2)</f>
        <v>0</v>
      </c>
      <c r="BL303" s="25" t="s">
        <v>155</v>
      </c>
      <c r="BM303" s="25" t="s">
        <v>509</v>
      </c>
    </row>
    <row r="304" s="1" customFormat="1">
      <c r="B304" s="47"/>
      <c r="D304" s="215" t="s">
        <v>157</v>
      </c>
      <c r="F304" s="216" t="s">
        <v>510</v>
      </c>
      <c r="I304" s="176"/>
      <c r="L304" s="47"/>
      <c r="M304" s="217"/>
      <c r="N304" s="48"/>
      <c r="O304" s="48"/>
      <c r="P304" s="48"/>
      <c r="Q304" s="48"/>
      <c r="R304" s="48"/>
      <c r="S304" s="48"/>
      <c r="T304" s="86"/>
      <c r="AT304" s="25" t="s">
        <v>157</v>
      </c>
      <c r="AU304" s="25" t="s">
        <v>83</v>
      </c>
    </row>
    <row r="305" s="1" customFormat="1" ht="16.5" customHeight="1">
      <c r="B305" s="202"/>
      <c r="C305" s="249" t="s">
        <v>511</v>
      </c>
      <c r="D305" s="249" t="s">
        <v>270</v>
      </c>
      <c r="E305" s="250" t="s">
        <v>512</v>
      </c>
      <c r="F305" s="251" t="s">
        <v>513</v>
      </c>
      <c r="G305" s="252" t="s">
        <v>399</v>
      </c>
      <c r="H305" s="253">
        <v>1</v>
      </c>
      <c r="I305" s="254"/>
      <c r="J305" s="255">
        <f>ROUND(I305*H305,2)</f>
        <v>0</v>
      </c>
      <c r="K305" s="251" t="s">
        <v>5</v>
      </c>
      <c r="L305" s="256"/>
      <c r="M305" s="257" t="s">
        <v>5</v>
      </c>
      <c r="N305" s="258" t="s">
        <v>43</v>
      </c>
      <c r="O305" s="48"/>
      <c r="P305" s="212">
        <f>O305*H305</f>
        <v>0</v>
      </c>
      <c r="Q305" s="212">
        <v>0.0395</v>
      </c>
      <c r="R305" s="212">
        <f>Q305*H305</f>
        <v>0.0395</v>
      </c>
      <c r="S305" s="212">
        <v>0</v>
      </c>
      <c r="T305" s="213">
        <f>S305*H305</f>
        <v>0</v>
      </c>
      <c r="AR305" s="25" t="s">
        <v>214</v>
      </c>
      <c r="AT305" s="25" t="s">
        <v>270</v>
      </c>
      <c r="AU305" s="25" t="s">
        <v>83</v>
      </c>
      <c r="AY305" s="25" t="s">
        <v>148</v>
      </c>
      <c r="BE305" s="214">
        <f>IF(N305="základní",J305,0)</f>
        <v>0</v>
      </c>
      <c r="BF305" s="214">
        <f>IF(N305="snížená",J305,0)</f>
        <v>0</v>
      </c>
      <c r="BG305" s="214">
        <f>IF(N305="zákl. přenesená",J305,0)</f>
        <v>0</v>
      </c>
      <c r="BH305" s="214">
        <f>IF(N305="sníž. přenesená",J305,0)</f>
        <v>0</v>
      </c>
      <c r="BI305" s="214">
        <f>IF(N305="nulová",J305,0)</f>
        <v>0</v>
      </c>
      <c r="BJ305" s="25" t="s">
        <v>80</v>
      </c>
      <c r="BK305" s="214">
        <f>ROUND(I305*H305,2)</f>
        <v>0</v>
      </c>
      <c r="BL305" s="25" t="s">
        <v>155</v>
      </c>
      <c r="BM305" s="25" t="s">
        <v>514</v>
      </c>
    </row>
    <row r="306" s="1" customFormat="1">
      <c r="B306" s="47"/>
      <c r="D306" s="215" t="s">
        <v>157</v>
      </c>
      <c r="F306" s="216" t="s">
        <v>513</v>
      </c>
      <c r="I306" s="176"/>
      <c r="L306" s="47"/>
      <c r="M306" s="217"/>
      <c r="N306" s="48"/>
      <c r="O306" s="48"/>
      <c r="P306" s="48"/>
      <c r="Q306" s="48"/>
      <c r="R306" s="48"/>
      <c r="S306" s="48"/>
      <c r="T306" s="86"/>
      <c r="AT306" s="25" t="s">
        <v>157</v>
      </c>
      <c r="AU306" s="25" t="s">
        <v>83</v>
      </c>
    </row>
    <row r="307" s="12" customFormat="1">
      <c r="B307" s="225"/>
      <c r="D307" s="215" t="s">
        <v>159</v>
      </c>
      <c r="E307" s="226" t="s">
        <v>5</v>
      </c>
      <c r="F307" s="227" t="s">
        <v>401</v>
      </c>
      <c r="H307" s="228">
        <v>1</v>
      </c>
      <c r="I307" s="229"/>
      <c r="L307" s="225"/>
      <c r="M307" s="230"/>
      <c r="N307" s="231"/>
      <c r="O307" s="231"/>
      <c r="P307" s="231"/>
      <c r="Q307" s="231"/>
      <c r="R307" s="231"/>
      <c r="S307" s="231"/>
      <c r="T307" s="232"/>
      <c r="AT307" s="226" t="s">
        <v>159</v>
      </c>
      <c r="AU307" s="226" t="s">
        <v>83</v>
      </c>
      <c r="AV307" s="12" t="s">
        <v>83</v>
      </c>
      <c r="AW307" s="12" t="s">
        <v>35</v>
      </c>
      <c r="AX307" s="12" t="s">
        <v>80</v>
      </c>
      <c r="AY307" s="226" t="s">
        <v>148</v>
      </c>
    </row>
    <row r="308" s="1" customFormat="1" ht="16.5" customHeight="1">
      <c r="B308" s="202"/>
      <c r="C308" s="203" t="s">
        <v>515</v>
      </c>
      <c r="D308" s="203" t="s">
        <v>150</v>
      </c>
      <c r="E308" s="204" t="s">
        <v>516</v>
      </c>
      <c r="F308" s="205" t="s">
        <v>517</v>
      </c>
      <c r="G308" s="206" t="s">
        <v>382</v>
      </c>
      <c r="H308" s="207">
        <v>1</v>
      </c>
      <c r="I308" s="208"/>
      <c r="J308" s="209">
        <f>ROUND(I308*H308,2)</f>
        <v>0</v>
      </c>
      <c r="K308" s="205" t="s">
        <v>154</v>
      </c>
      <c r="L308" s="47"/>
      <c r="M308" s="210" t="s">
        <v>5</v>
      </c>
      <c r="N308" s="211" t="s">
        <v>43</v>
      </c>
      <c r="O308" s="48"/>
      <c r="P308" s="212">
        <f>O308*H308</f>
        <v>0</v>
      </c>
      <c r="Q308" s="212">
        <v>0.32906000000000002</v>
      </c>
      <c r="R308" s="212">
        <f>Q308*H308</f>
        <v>0.32906000000000002</v>
      </c>
      <c r="S308" s="212">
        <v>0</v>
      </c>
      <c r="T308" s="213">
        <f>S308*H308</f>
        <v>0</v>
      </c>
      <c r="AR308" s="25" t="s">
        <v>155</v>
      </c>
      <c r="AT308" s="25" t="s">
        <v>150</v>
      </c>
      <c r="AU308" s="25" t="s">
        <v>83</v>
      </c>
      <c r="AY308" s="25" t="s">
        <v>148</v>
      </c>
      <c r="BE308" s="214">
        <f>IF(N308="základní",J308,0)</f>
        <v>0</v>
      </c>
      <c r="BF308" s="214">
        <f>IF(N308="snížená",J308,0)</f>
        <v>0</v>
      </c>
      <c r="BG308" s="214">
        <f>IF(N308="zákl. přenesená",J308,0)</f>
        <v>0</v>
      </c>
      <c r="BH308" s="214">
        <f>IF(N308="sníž. přenesená",J308,0)</f>
        <v>0</v>
      </c>
      <c r="BI308" s="214">
        <f>IF(N308="nulová",J308,0)</f>
        <v>0</v>
      </c>
      <c r="BJ308" s="25" t="s">
        <v>80</v>
      </c>
      <c r="BK308" s="214">
        <f>ROUND(I308*H308,2)</f>
        <v>0</v>
      </c>
      <c r="BL308" s="25" t="s">
        <v>155</v>
      </c>
      <c r="BM308" s="25" t="s">
        <v>518</v>
      </c>
    </row>
    <row r="309" s="1" customFormat="1">
      <c r="B309" s="47"/>
      <c r="D309" s="215" t="s">
        <v>157</v>
      </c>
      <c r="F309" s="216" t="s">
        <v>517</v>
      </c>
      <c r="I309" s="176"/>
      <c r="L309" s="47"/>
      <c r="M309" s="217"/>
      <c r="N309" s="48"/>
      <c r="O309" s="48"/>
      <c r="P309" s="48"/>
      <c r="Q309" s="48"/>
      <c r="R309" s="48"/>
      <c r="S309" s="48"/>
      <c r="T309" s="86"/>
      <c r="AT309" s="25" t="s">
        <v>157</v>
      </c>
      <c r="AU309" s="25" t="s">
        <v>83</v>
      </c>
    </row>
    <row r="310" s="1" customFormat="1" ht="16.5" customHeight="1">
      <c r="B310" s="202"/>
      <c r="C310" s="249" t="s">
        <v>519</v>
      </c>
      <c r="D310" s="249" t="s">
        <v>270</v>
      </c>
      <c r="E310" s="250" t="s">
        <v>520</v>
      </c>
      <c r="F310" s="251" t="s">
        <v>521</v>
      </c>
      <c r="G310" s="252" t="s">
        <v>399</v>
      </c>
      <c r="H310" s="253">
        <v>1</v>
      </c>
      <c r="I310" s="254"/>
      <c r="J310" s="255">
        <f>ROUND(I310*H310,2)</f>
        <v>0</v>
      </c>
      <c r="K310" s="251" t="s">
        <v>5</v>
      </c>
      <c r="L310" s="256"/>
      <c r="M310" s="257" t="s">
        <v>5</v>
      </c>
      <c r="N310" s="258" t="s">
        <v>43</v>
      </c>
      <c r="O310" s="48"/>
      <c r="P310" s="212">
        <f>O310*H310</f>
        <v>0</v>
      </c>
      <c r="Q310" s="212">
        <v>0.021000000000000001</v>
      </c>
      <c r="R310" s="212">
        <f>Q310*H310</f>
        <v>0.021000000000000001</v>
      </c>
      <c r="S310" s="212">
        <v>0</v>
      </c>
      <c r="T310" s="213">
        <f>S310*H310</f>
        <v>0</v>
      </c>
      <c r="AR310" s="25" t="s">
        <v>214</v>
      </c>
      <c r="AT310" s="25" t="s">
        <v>270</v>
      </c>
      <c r="AU310" s="25" t="s">
        <v>83</v>
      </c>
      <c r="AY310" s="25" t="s">
        <v>148</v>
      </c>
      <c r="BE310" s="214">
        <f>IF(N310="základní",J310,0)</f>
        <v>0</v>
      </c>
      <c r="BF310" s="214">
        <f>IF(N310="snížená",J310,0)</f>
        <v>0</v>
      </c>
      <c r="BG310" s="214">
        <f>IF(N310="zákl. přenesená",J310,0)</f>
        <v>0</v>
      </c>
      <c r="BH310" s="214">
        <f>IF(N310="sníž. přenesená",J310,0)</f>
        <v>0</v>
      </c>
      <c r="BI310" s="214">
        <f>IF(N310="nulová",J310,0)</f>
        <v>0</v>
      </c>
      <c r="BJ310" s="25" t="s">
        <v>80</v>
      </c>
      <c r="BK310" s="214">
        <f>ROUND(I310*H310,2)</f>
        <v>0</v>
      </c>
      <c r="BL310" s="25" t="s">
        <v>155</v>
      </c>
      <c r="BM310" s="25" t="s">
        <v>522</v>
      </c>
    </row>
    <row r="311" s="1" customFormat="1">
      <c r="B311" s="47"/>
      <c r="D311" s="215" t="s">
        <v>157</v>
      </c>
      <c r="F311" s="216" t="s">
        <v>523</v>
      </c>
      <c r="I311" s="176"/>
      <c r="L311" s="47"/>
      <c r="M311" s="217"/>
      <c r="N311" s="48"/>
      <c r="O311" s="48"/>
      <c r="P311" s="48"/>
      <c r="Q311" s="48"/>
      <c r="R311" s="48"/>
      <c r="S311" s="48"/>
      <c r="T311" s="86"/>
      <c r="AT311" s="25" t="s">
        <v>157</v>
      </c>
      <c r="AU311" s="25" t="s">
        <v>83</v>
      </c>
    </row>
    <row r="312" s="12" customFormat="1">
      <c r="B312" s="225"/>
      <c r="D312" s="215" t="s">
        <v>159</v>
      </c>
      <c r="E312" s="226" t="s">
        <v>5</v>
      </c>
      <c r="F312" s="227" t="s">
        <v>401</v>
      </c>
      <c r="H312" s="228">
        <v>1</v>
      </c>
      <c r="I312" s="229"/>
      <c r="L312" s="225"/>
      <c r="M312" s="230"/>
      <c r="N312" s="231"/>
      <c r="O312" s="231"/>
      <c r="P312" s="231"/>
      <c r="Q312" s="231"/>
      <c r="R312" s="231"/>
      <c r="S312" s="231"/>
      <c r="T312" s="232"/>
      <c r="AT312" s="226" t="s">
        <v>159</v>
      </c>
      <c r="AU312" s="226" t="s">
        <v>83</v>
      </c>
      <c r="AV312" s="12" t="s">
        <v>83</v>
      </c>
      <c r="AW312" s="12" t="s">
        <v>35</v>
      </c>
      <c r="AX312" s="12" t="s">
        <v>80</v>
      </c>
      <c r="AY312" s="226" t="s">
        <v>148</v>
      </c>
    </row>
    <row r="313" s="1" customFormat="1" ht="16.5" customHeight="1">
      <c r="B313" s="202"/>
      <c r="C313" s="249" t="s">
        <v>524</v>
      </c>
      <c r="D313" s="249" t="s">
        <v>270</v>
      </c>
      <c r="E313" s="250" t="s">
        <v>525</v>
      </c>
      <c r="F313" s="251" t="s">
        <v>526</v>
      </c>
      <c r="G313" s="252" t="s">
        <v>399</v>
      </c>
      <c r="H313" s="253">
        <v>1</v>
      </c>
      <c r="I313" s="254"/>
      <c r="J313" s="255">
        <f>ROUND(I313*H313,2)</f>
        <v>0</v>
      </c>
      <c r="K313" s="251" t="s">
        <v>5</v>
      </c>
      <c r="L313" s="256"/>
      <c r="M313" s="257" t="s">
        <v>5</v>
      </c>
      <c r="N313" s="258" t="s">
        <v>43</v>
      </c>
      <c r="O313" s="48"/>
      <c r="P313" s="212">
        <f>O313*H313</f>
        <v>0</v>
      </c>
      <c r="Q313" s="212">
        <v>0.001</v>
      </c>
      <c r="R313" s="212">
        <f>Q313*H313</f>
        <v>0.001</v>
      </c>
      <c r="S313" s="212">
        <v>0</v>
      </c>
      <c r="T313" s="213">
        <f>S313*H313</f>
        <v>0</v>
      </c>
      <c r="AR313" s="25" t="s">
        <v>214</v>
      </c>
      <c r="AT313" s="25" t="s">
        <v>270</v>
      </c>
      <c r="AU313" s="25" t="s">
        <v>83</v>
      </c>
      <c r="AY313" s="25" t="s">
        <v>148</v>
      </c>
      <c r="BE313" s="214">
        <f>IF(N313="základní",J313,0)</f>
        <v>0</v>
      </c>
      <c r="BF313" s="214">
        <f>IF(N313="snížená",J313,0)</f>
        <v>0</v>
      </c>
      <c r="BG313" s="214">
        <f>IF(N313="zákl. přenesená",J313,0)</f>
        <v>0</v>
      </c>
      <c r="BH313" s="214">
        <f>IF(N313="sníž. přenesená",J313,0)</f>
        <v>0</v>
      </c>
      <c r="BI313" s="214">
        <f>IF(N313="nulová",J313,0)</f>
        <v>0</v>
      </c>
      <c r="BJ313" s="25" t="s">
        <v>80</v>
      </c>
      <c r="BK313" s="214">
        <f>ROUND(I313*H313,2)</f>
        <v>0</v>
      </c>
      <c r="BL313" s="25" t="s">
        <v>155</v>
      </c>
      <c r="BM313" s="25" t="s">
        <v>527</v>
      </c>
    </row>
    <row r="314" s="1" customFormat="1">
      <c r="B314" s="47"/>
      <c r="D314" s="215" t="s">
        <v>157</v>
      </c>
      <c r="F314" s="216" t="s">
        <v>528</v>
      </c>
      <c r="I314" s="176"/>
      <c r="L314" s="47"/>
      <c r="M314" s="217"/>
      <c r="N314" s="48"/>
      <c r="O314" s="48"/>
      <c r="P314" s="48"/>
      <c r="Q314" s="48"/>
      <c r="R314" s="48"/>
      <c r="S314" s="48"/>
      <c r="T314" s="86"/>
      <c r="AT314" s="25" t="s">
        <v>157</v>
      </c>
      <c r="AU314" s="25" t="s">
        <v>83</v>
      </c>
    </row>
    <row r="315" s="12" customFormat="1">
      <c r="B315" s="225"/>
      <c r="D315" s="215" t="s">
        <v>159</v>
      </c>
      <c r="E315" s="226" t="s">
        <v>5</v>
      </c>
      <c r="F315" s="227" t="s">
        <v>401</v>
      </c>
      <c r="H315" s="228">
        <v>1</v>
      </c>
      <c r="I315" s="229"/>
      <c r="L315" s="225"/>
      <c r="M315" s="230"/>
      <c r="N315" s="231"/>
      <c r="O315" s="231"/>
      <c r="P315" s="231"/>
      <c r="Q315" s="231"/>
      <c r="R315" s="231"/>
      <c r="S315" s="231"/>
      <c r="T315" s="232"/>
      <c r="AT315" s="226" t="s">
        <v>159</v>
      </c>
      <c r="AU315" s="226" t="s">
        <v>83</v>
      </c>
      <c r="AV315" s="12" t="s">
        <v>83</v>
      </c>
      <c r="AW315" s="12" t="s">
        <v>35</v>
      </c>
      <c r="AX315" s="12" t="s">
        <v>80</v>
      </c>
      <c r="AY315" s="226" t="s">
        <v>148</v>
      </c>
    </row>
    <row r="316" s="1" customFormat="1" ht="16.5" customHeight="1">
      <c r="B316" s="202"/>
      <c r="C316" s="203" t="s">
        <v>529</v>
      </c>
      <c r="D316" s="203" t="s">
        <v>150</v>
      </c>
      <c r="E316" s="204" t="s">
        <v>530</v>
      </c>
      <c r="F316" s="205" t="s">
        <v>531</v>
      </c>
      <c r="G316" s="206" t="s">
        <v>382</v>
      </c>
      <c r="H316" s="207">
        <v>2</v>
      </c>
      <c r="I316" s="208"/>
      <c r="J316" s="209">
        <f>ROUND(I316*H316,2)</f>
        <v>0</v>
      </c>
      <c r="K316" s="205" t="s">
        <v>154</v>
      </c>
      <c r="L316" s="47"/>
      <c r="M316" s="210" t="s">
        <v>5</v>
      </c>
      <c r="N316" s="211" t="s">
        <v>43</v>
      </c>
      <c r="O316" s="48"/>
      <c r="P316" s="212">
        <f>O316*H316</f>
        <v>0</v>
      </c>
      <c r="Q316" s="212">
        <v>0.12303</v>
      </c>
      <c r="R316" s="212">
        <f>Q316*H316</f>
        <v>0.24606</v>
      </c>
      <c r="S316" s="212">
        <v>0</v>
      </c>
      <c r="T316" s="213">
        <f>S316*H316</f>
        <v>0</v>
      </c>
      <c r="AR316" s="25" t="s">
        <v>155</v>
      </c>
      <c r="AT316" s="25" t="s">
        <v>150</v>
      </c>
      <c r="AU316" s="25" t="s">
        <v>83</v>
      </c>
      <c r="AY316" s="25" t="s">
        <v>148</v>
      </c>
      <c r="BE316" s="214">
        <f>IF(N316="základní",J316,0)</f>
        <v>0</v>
      </c>
      <c r="BF316" s="214">
        <f>IF(N316="snížená",J316,0)</f>
        <v>0</v>
      </c>
      <c r="BG316" s="214">
        <f>IF(N316="zákl. přenesená",J316,0)</f>
        <v>0</v>
      </c>
      <c r="BH316" s="214">
        <f>IF(N316="sníž. přenesená",J316,0)</f>
        <v>0</v>
      </c>
      <c r="BI316" s="214">
        <f>IF(N316="nulová",J316,0)</f>
        <v>0</v>
      </c>
      <c r="BJ316" s="25" t="s">
        <v>80</v>
      </c>
      <c r="BK316" s="214">
        <f>ROUND(I316*H316,2)</f>
        <v>0</v>
      </c>
      <c r="BL316" s="25" t="s">
        <v>155</v>
      </c>
      <c r="BM316" s="25" t="s">
        <v>532</v>
      </c>
    </row>
    <row r="317" s="1" customFormat="1">
      <c r="B317" s="47"/>
      <c r="D317" s="215" t="s">
        <v>157</v>
      </c>
      <c r="F317" s="216" t="s">
        <v>531</v>
      </c>
      <c r="I317" s="176"/>
      <c r="L317" s="47"/>
      <c r="M317" s="217"/>
      <c r="N317" s="48"/>
      <c r="O317" s="48"/>
      <c r="P317" s="48"/>
      <c r="Q317" s="48"/>
      <c r="R317" s="48"/>
      <c r="S317" s="48"/>
      <c r="T317" s="86"/>
      <c r="AT317" s="25" t="s">
        <v>157</v>
      </c>
      <c r="AU317" s="25" t="s">
        <v>83</v>
      </c>
    </row>
    <row r="318" s="1" customFormat="1" ht="16.5" customHeight="1">
      <c r="B318" s="202"/>
      <c r="C318" s="249" t="s">
        <v>533</v>
      </c>
      <c r="D318" s="249" t="s">
        <v>270</v>
      </c>
      <c r="E318" s="250" t="s">
        <v>534</v>
      </c>
      <c r="F318" s="251" t="s">
        <v>535</v>
      </c>
      <c r="G318" s="252" t="s">
        <v>399</v>
      </c>
      <c r="H318" s="253">
        <v>2</v>
      </c>
      <c r="I318" s="254"/>
      <c r="J318" s="255">
        <f>ROUND(I318*H318,2)</f>
        <v>0</v>
      </c>
      <c r="K318" s="251" t="s">
        <v>5</v>
      </c>
      <c r="L318" s="256"/>
      <c r="M318" s="257" t="s">
        <v>5</v>
      </c>
      <c r="N318" s="258" t="s">
        <v>43</v>
      </c>
      <c r="O318" s="48"/>
      <c r="P318" s="212">
        <f>O318*H318</f>
        <v>0</v>
      </c>
      <c r="Q318" s="212">
        <v>0.01123</v>
      </c>
      <c r="R318" s="212">
        <f>Q318*H318</f>
        <v>0.022460000000000001</v>
      </c>
      <c r="S318" s="212">
        <v>0</v>
      </c>
      <c r="T318" s="213">
        <f>S318*H318</f>
        <v>0</v>
      </c>
      <c r="AR318" s="25" t="s">
        <v>214</v>
      </c>
      <c r="AT318" s="25" t="s">
        <v>270</v>
      </c>
      <c r="AU318" s="25" t="s">
        <v>83</v>
      </c>
      <c r="AY318" s="25" t="s">
        <v>148</v>
      </c>
      <c r="BE318" s="214">
        <f>IF(N318="základní",J318,0)</f>
        <v>0</v>
      </c>
      <c r="BF318" s="214">
        <f>IF(N318="snížená",J318,0)</f>
        <v>0</v>
      </c>
      <c r="BG318" s="214">
        <f>IF(N318="zákl. přenesená",J318,0)</f>
        <v>0</v>
      </c>
      <c r="BH318" s="214">
        <f>IF(N318="sníž. přenesená",J318,0)</f>
        <v>0</v>
      </c>
      <c r="BI318" s="214">
        <f>IF(N318="nulová",J318,0)</f>
        <v>0</v>
      </c>
      <c r="BJ318" s="25" t="s">
        <v>80</v>
      </c>
      <c r="BK318" s="214">
        <f>ROUND(I318*H318,2)</f>
        <v>0</v>
      </c>
      <c r="BL318" s="25" t="s">
        <v>155</v>
      </c>
      <c r="BM318" s="25" t="s">
        <v>536</v>
      </c>
    </row>
    <row r="319" s="1" customFormat="1">
      <c r="B319" s="47"/>
      <c r="D319" s="215" t="s">
        <v>157</v>
      </c>
      <c r="F319" s="216" t="s">
        <v>537</v>
      </c>
      <c r="I319" s="176"/>
      <c r="L319" s="47"/>
      <c r="M319" s="217"/>
      <c r="N319" s="48"/>
      <c r="O319" s="48"/>
      <c r="P319" s="48"/>
      <c r="Q319" s="48"/>
      <c r="R319" s="48"/>
      <c r="S319" s="48"/>
      <c r="T319" s="86"/>
      <c r="AT319" s="25" t="s">
        <v>157</v>
      </c>
      <c r="AU319" s="25" t="s">
        <v>83</v>
      </c>
    </row>
    <row r="320" s="12" customFormat="1">
      <c r="B320" s="225"/>
      <c r="D320" s="215" t="s">
        <v>159</v>
      </c>
      <c r="E320" s="226" t="s">
        <v>5</v>
      </c>
      <c r="F320" s="227" t="s">
        <v>406</v>
      </c>
      <c r="H320" s="228">
        <v>2</v>
      </c>
      <c r="I320" s="229"/>
      <c r="L320" s="225"/>
      <c r="M320" s="230"/>
      <c r="N320" s="231"/>
      <c r="O320" s="231"/>
      <c r="P320" s="231"/>
      <c r="Q320" s="231"/>
      <c r="R320" s="231"/>
      <c r="S320" s="231"/>
      <c r="T320" s="232"/>
      <c r="AT320" s="226" t="s">
        <v>159</v>
      </c>
      <c r="AU320" s="226" t="s">
        <v>83</v>
      </c>
      <c r="AV320" s="12" t="s">
        <v>83</v>
      </c>
      <c r="AW320" s="12" t="s">
        <v>35</v>
      </c>
      <c r="AX320" s="12" t="s">
        <v>80</v>
      </c>
      <c r="AY320" s="226" t="s">
        <v>148</v>
      </c>
    </row>
    <row r="321" s="1" customFormat="1" ht="16.5" customHeight="1">
      <c r="B321" s="202"/>
      <c r="C321" s="249" t="s">
        <v>538</v>
      </c>
      <c r="D321" s="249" t="s">
        <v>270</v>
      </c>
      <c r="E321" s="250" t="s">
        <v>539</v>
      </c>
      <c r="F321" s="251" t="s">
        <v>540</v>
      </c>
      <c r="G321" s="252" t="s">
        <v>399</v>
      </c>
      <c r="H321" s="253">
        <v>2</v>
      </c>
      <c r="I321" s="254"/>
      <c r="J321" s="255">
        <f>ROUND(I321*H321,2)</f>
        <v>0</v>
      </c>
      <c r="K321" s="251" t="s">
        <v>5</v>
      </c>
      <c r="L321" s="256"/>
      <c r="M321" s="257" t="s">
        <v>5</v>
      </c>
      <c r="N321" s="258" t="s">
        <v>43</v>
      </c>
      <c r="O321" s="48"/>
      <c r="P321" s="212">
        <f>O321*H321</f>
        <v>0</v>
      </c>
      <c r="Q321" s="212">
        <v>0.00064999999999999997</v>
      </c>
      <c r="R321" s="212">
        <f>Q321*H321</f>
        <v>0.0012999999999999999</v>
      </c>
      <c r="S321" s="212">
        <v>0</v>
      </c>
      <c r="T321" s="213">
        <f>S321*H321</f>
        <v>0</v>
      </c>
      <c r="AR321" s="25" t="s">
        <v>214</v>
      </c>
      <c r="AT321" s="25" t="s">
        <v>270</v>
      </c>
      <c r="AU321" s="25" t="s">
        <v>83</v>
      </c>
      <c r="AY321" s="25" t="s">
        <v>148</v>
      </c>
      <c r="BE321" s="214">
        <f>IF(N321="základní",J321,0)</f>
        <v>0</v>
      </c>
      <c r="BF321" s="214">
        <f>IF(N321="snížená",J321,0)</f>
        <v>0</v>
      </c>
      <c r="BG321" s="214">
        <f>IF(N321="zákl. přenesená",J321,0)</f>
        <v>0</v>
      </c>
      <c r="BH321" s="214">
        <f>IF(N321="sníž. přenesená",J321,0)</f>
        <v>0</v>
      </c>
      <c r="BI321" s="214">
        <f>IF(N321="nulová",J321,0)</f>
        <v>0</v>
      </c>
      <c r="BJ321" s="25" t="s">
        <v>80</v>
      </c>
      <c r="BK321" s="214">
        <f>ROUND(I321*H321,2)</f>
        <v>0</v>
      </c>
      <c r="BL321" s="25" t="s">
        <v>155</v>
      </c>
      <c r="BM321" s="25" t="s">
        <v>541</v>
      </c>
    </row>
    <row r="322" s="1" customFormat="1">
      <c r="B322" s="47"/>
      <c r="D322" s="215" t="s">
        <v>157</v>
      </c>
      <c r="F322" s="216" t="s">
        <v>542</v>
      </c>
      <c r="I322" s="176"/>
      <c r="L322" s="47"/>
      <c r="M322" s="217"/>
      <c r="N322" s="48"/>
      <c r="O322" s="48"/>
      <c r="P322" s="48"/>
      <c r="Q322" s="48"/>
      <c r="R322" s="48"/>
      <c r="S322" s="48"/>
      <c r="T322" s="86"/>
      <c r="AT322" s="25" t="s">
        <v>157</v>
      </c>
      <c r="AU322" s="25" t="s">
        <v>83</v>
      </c>
    </row>
    <row r="323" s="12" customFormat="1">
      <c r="B323" s="225"/>
      <c r="D323" s="215" t="s">
        <v>159</v>
      </c>
      <c r="E323" s="226" t="s">
        <v>5</v>
      </c>
      <c r="F323" s="227" t="s">
        <v>406</v>
      </c>
      <c r="H323" s="228">
        <v>2</v>
      </c>
      <c r="I323" s="229"/>
      <c r="L323" s="225"/>
      <c r="M323" s="230"/>
      <c r="N323" s="231"/>
      <c r="O323" s="231"/>
      <c r="P323" s="231"/>
      <c r="Q323" s="231"/>
      <c r="R323" s="231"/>
      <c r="S323" s="231"/>
      <c r="T323" s="232"/>
      <c r="AT323" s="226" t="s">
        <v>159</v>
      </c>
      <c r="AU323" s="226" t="s">
        <v>83</v>
      </c>
      <c r="AV323" s="12" t="s">
        <v>83</v>
      </c>
      <c r="AW323" s="12" t="s">
        <v>35</v>
      </c>
      <c r="AX323" s="12" t="s">
        <v>80</v>
      </c>
      <c r="AY323" s="226" t="s">
        <v>148</v>
      </c>
    </row>
    <row r="324" s="1" customFormat="1" ht="16.5" customHeight="1">
      <c r="B324" s="202"/>
      <c r="C324" s="249" t="s">
        <v>543</v>
      </c>
      <c r="D324" s="249" t="s">
        <v>270</v>
      </c>
      <c r="E324" s="250" t="s">
        <v>544</v>
      </c>
      <c r="F324" s="251" t="s">
        <v>545</v>
      </c>
      <c r="G324" s="252" t="s">
        <v>399</v>
      </c>
      <c r="H324" s="253">
        <v>2</v>
      </c>
      <c r="I324" s="254"/>
      <c r="J324" s="255">
        <f>ROUND(I324*H324,2)</f>
        <v>0</v>
      </c>
      <c r="K324" s="251" t="s">
        <v>5</v>
      </c>
      <c r="L324" s="256"/>
      <c r="M324" s="257" t="s">
        <v>5</v>
      </c>
      <c r="N324" s="258" t="s">
        <v>43</v>
      </c>
      <c r="O324" s="48"/>
      <c r="P324" s="212">
        <f>O324*H324</f>
        <v>0</v>
      </c>
      <c r="Q324" s="212">
        <v>0.0073000000000000001</v>
      </c>
      <c r="R324" s="212">
        <f>Q324*H324</f>
        <v>0.0146</v>
      </c>
      <c r="S324" s="212">
        <v>0</v>
      </c>
      <c r="T324" s="213">
        <f>S324*H324</f>
        <v>0</v>
      </c>
      <c r="AR324" s="25" t="s">
        <v>214</v>
      </c>
      <c r="AT324" s="25" t="s">
        <v>270</v>
      </c>
      <c r="AU324" s="25" t="s">
        <v>83</v>
      </c>
      <c r="AY324" s="25" t="s">
        <v>148</v>
      </c>
      <c r="BE324" s="214">
        <f>IF(N324="základní",J324,0)</f>
        <v>0</v>
      </c>
      <c r="BF324" s="214">
        <f>IF(N324="snížená",J324,0)</f>
        <v>0</v>
      </c>
      <c r="BG324" s="214">
        <f>IF(N324="zákl. přenesená",J324,0)</f>
        <v>0</v>
      </c>
      <c r="BH324" s="214">
        <f>IF(N324="sníž. přenesená",J324,0)</f>
        <v>0</v>
      </c>
      <c r="BI324" s="214">
        <f>IF(N324="nulová",J324,0)</f>
        <v>0</v>
      </c>
      <c r="BJ324" s="25" t="s">
        <v>80</v>
      </c>
      <c r="BK324" s="214">
        <f>ROUND(I324*H324,2)</f>
        <v>0</v>
      </c>
      <c r="BL324" s="25" t="s">
        <v>155</v>
      </c>
      <c r="BM324" s="25" t="s">
        <v>546</v>
      </c>
    </row>
    <row r="325" s="1" customFormat="1">
      <c r="B325" s="47"/>
      <c r="D325" s="215" t="s">
        <v>157</v>
      </c>
      <c r="F325" s="216" t="s">
        <v>547</v>
      </c>
      <c r="I325" s="176"/>
      <c r="L325" s="47"/>
      <c r="M325" s="217"/>
      <c r="N325" s="48"/>
      <c r="O325" s="48"/>
      <c r="P325" s="48"/>
      <c r="Q325" s="48"/>
      <c r="R325" s="48"/>
      <c r="S325" s="48"/>
      <c r="T325" s="86"/>
      <c r="AT325" s="25" t="s">
        <v>157</v>
      </c>
      <c r="AU325" s="25" t="s">
        <v>83</v>
      </c>
    </row>
    <row r="326" s="12" customFormat="1">
      <c r="B326" s="225"/>
      <c r="D326" s="215" t="s">
        <v>159</v>
      </c>
      <c r="E326" s="226" t="s">
        <v>5</v>
      </c>
      <c r="F326" s="227" t="s">
        <v>406</v>
      </c>
      <c r="H326" s="228">
        <v>2</v>
      </c>
      <c r="I326" s="229"/>
      <c r="L326" s="225"/>
      <c r="M326" s="230"/>
      <c r="N326" s="231"/>
      <c r="O326" s="231"/>
      <c r="P326" s="231"/>
      <c r="Q326" s="231"/>
      <c r="R326" s="231"/>
      <c r="S326" s="231"/>
      <c r="T326" s="232"/>
      <c r="AT326" s="226" t="s">
        <v>159</v>
      </c>
      <c r="AU326" s="226" t="s">
        <v>83</v>
      </c>
      <c r="AV326" s="12" t="s">
        <v>83</v>
      </c>
      <c r="AW326" s="12" t="s">
        <v>35</v>
      </c>
      <c r="AX326" s="12" t="s">
        <v>80</v>
      </c>
      <c r="AY326" s="226" t="s">
        <v>148</v>
      </c>
    </row>
    <row r="327" s="10" customFormat="1" ht="29.88" customHeight="1">
      <c r="B327" s="189"/>
      <c r="D327" s="190" t="s">
        <v>71</v>
      </c>
      <c r="E327" s="200" t="s">
        <v>548</v>
      </c>
      <c r="F327" s="200" t="s">
        <v>549</v>
      </c>
      <c r="I327" s="192"/>
      <c r="J327" s="201">
        <f>BK327</f>
        <v>0</v>
      </c>
      <c r="L327" s="189"/>
      <c r="M327" s="194"/>
      <c r="N327" s="195"/>
      <c r="O327" s="195"/>
      <c r="P327" s="196">
        <f>SUM(P328:P329)</f>
        <v>0</v>
      </c>
      <c r="Q327" s="195"/>
      <c r="R327" s="196">
        <f>SUM(R328:R329)</f>
        <v>0</v>
      </c>
      <c r="S327" s="195"/>
      <c r="T327" s="197">
        <f>SUM(T328:T329)</f>
        <v>0</v>
      </c>
      <c r="AR327" s="190" t="s">
        <v>80</v>
      </c>
      <c r="AT327" s="198" t="s">
        <v>71</v>
      </c>
      <c r="AU327" s="198" t="s">
        <v>80</v>
      </c>
      <c r="AY327" s="190" t="s">
        <v>148</v>
      </c>
      <c r="BK327" s="199">
        <f>SUM(BK328:BK329)</f>
        <v>0</v>
      </c>
    </row>
    <row r="328" s="1" customFormat="1" ht="16.5" customHeight="1">
      <c r="B328" s="202"/>
      <c r="C328" s="203" t="s">
        <v>550</v>
      </c>
      <c r="D328" s="203" t="s">
        <v>150</v>
      </c>
      <c r="E328" s="204" t="s">
        <v>551</v>
      </c>
      <c r="F328" s="205" t="s">
        <v>552</v>
      </c>
      <c r="G328" s="206" t="s">
        <v>256</v>
      </c>
      <c r="H328" s="207">
        <v>8.4649999999999999</v>
      </c>
      <c r="I328" s="208"/>
      <c r="J328" s="209">
        <f>ROUND(I328*H328,2)</f>
        <v>0</v>
      </c>
      <c r="K328" s="205" t="s">
        <v>154</v>
      </c>
      <c r="L328" s="47"/>
      <c r="M328" s="210" t="s">
        <v>5</v>
      </c>
      <c r="N328" s="211" t="s">
        <v>43</v>
      </c>
      <c r="O328" s="48"/>
      <c r="P328" s="212">
        <f>O328*H328</f>
        <v>0</v>
      </c>
      <c r="Q328" s="212">
        <v>0</v>
      </c>
      <c r="R328" s="212">
        <f>Q328*H328</f>
        <v>0</v>
      </c>
      <c r="S328" s="212">
        <v>0</v>
      </c>
      <c r="T328" s="213">
        <f>S328*H328</f>
        <v>0</v>
      </c>
      <c r="AR328" s="25" t="s">
        <v>155</v>
      </c>
      <c r="AT328" s="25" t="s">
        <v>150</v>
      </c>
      <c r="AU328" s="25" t="s">
        <v>83</v>
      </c>
      <c r="AY328" s="25" t="s">
        <v>148</v>
      </c>
      <c r="BE328" s="214">
        <f>IF(N328="základní",J328,0)</f>
        <v>0</v>
      </c>
      <c r="BF328" s="214">
        <f>IF(N328="snížená",J328,0)</f>
        <v>0</v>
      </c>
      <c r="BG328" s="214">
        <f>IF(N328="zákl. přenesená",J328,0)</f>
        <v>0</v>
      </c>
      <c r="BH328" s="214">
        <f>IF(N328="sníž. přenesená",J328,0)</f>
        <v>0</v>
      </c>
      <c r="BI328" s="214">
        <f>IF(N328="nulová",J328,0)</f>
        <v>0</v>
      </c>
      <c r="BJ328" s="25" t="s">
        <v>80</v>
      </c>
      <c r="BK328" s="214">
        <f>ROUND(I328*H328,2)</f>
        <v>0</v>
      </c>
      <c r="BL328" s="25" t="s">
        <v>155</v>
      </c>
      <c r="BM328" s="25" t="s">
        <v>553</v>
      </c>
    </row>
    <row r="329" s="1" customFormat="1">
      <c r="B329" s="47"/>
      <c r="D329" s="215" t="s">
        <v>157</v>
      </c>
      <c r="F329" s="216" t="s">
        <v>554</v>
      </c>
      <c r="I329" s="176"/>
      <c r="L329" s="47"/>
      <c r="M329" s="217"/>
      <c r="N329" s="48"/>
      <c r="O329" s="48"/>
      <c r="P329" s="48"/>
      <c r="Q329" s="48"/>
      <c r="R329" s="48"/>
      <c r="S329" s="48"/>
      <c r="T329" s="86"/>
      <c r="AT329" s="25" t="s">
        <v>157</v>
      </c>
      <c r="AU329" s="25" t="s">
        <v>83</v>
      </c>
    </row>
    <row r="330" s="10" customFormat="1" ht="29.88" customHeight="1">
      <c r="B330" s="189"/>
      <c r="D330" s="190" t="s">
        <v>71</v>
      </c>
      <c r="E330" s="200" t="s">
        <v>150</v>
      </c>
      <c r="F330" s="200" t="s">
        <v>555</v>
      </c>
      <c r="I330" s="192"/>
      <c r="J330" s="201">
        <f>BK330</f>
        <v>0</v>
      </c>
      <c r="L330" s="189"/>
      <c r="M330" s="194"/>
      <c r="N330" s="195"/>
      <c r="O330" s="195"/>
      <c r="P330" s="196">
        <f>SUM(P331:P402)</f>
        <v>0</v>
      </c>
      <c r="Q330" s="195"/>
      <c r="R330" s="196">
        <f>SUM(R331:R402)</f>
        <v>42.287110800000001</v>
      </c>
      <c r="S330" s="195"/>
      <c r="T330" s="197">
        <f>SUM(T331:T402)</f>
        <v>34.006679999999996</v>
      </c>
      <c r="AR330" s="190" t="s">
        <v>80</v>
      </c>
      <c r="AT330" s="198" t="s">
        <v>71</v>
      </c>
      <c r="AU330" s="198" t="s">
        <v>80</v>
      </c>
      <c r="AY330" s="190" t="s">
        <v>148</v>
      </c>
      <c r="BK330" s="199">
        <f>SUM(BK331:BK402)</f>
        <v>0</v>
      </c>
    </row>
    <row r="331" s="1" customFormat="1" ht="16.5" customHeight="1">
      <c r="B331" s="202"/>
      <c r="C331" s="203" t="s">
        <v>556</v>
      </c>
      <c r="D331" s="203" t="s">
        <v>150</v>
      </c>
      <c r="E331" s="204" t="s">
        <v>557</v>
      </c>
      <c r="F331" s="205" t="s">
        <v>558</v>
      </c>
      <c r="G331" s="206" t="s">
        <v>229</v>
      </c>
      <c r="H331" s="207">
        <v>25.699999999999999</v>
      </c>
      <c r="I331" s="208"/>
      <c r="J331" s="209">
        <f>ROUND(I331*H331,2)</f>
        <v>0</v>
      </c>
      <c r="K331" s="205" t="s">
        <v>154</v>
      </c>
      <c r="L331" s="47"/>
      <c r="M331" s="210" t="s">
        <v>5</v>
      </c>
      <c r="N331" s="211" t="s">
        <v>43</v>
      </c>
      <c r="O331" s="48"/>
      <c r="P331" s="212">
        <f>O331*H331</f>
        <v>0</v>
      </c>
      <c r="Q331" s="212">
        <v>0</v>
      </c>
      <c r="R331" s="212">
        <f>Q331*H331</f>
        <v>0</v>
      </c>
      <c r="S331" s="212">
        <v>0.75</v>
      </c>
      <c r="T331" s="213">
        <f>S331*H331</f>
        <v>19.274999999999999</v>
      </c>
      <c r="AR331" s="25" t="s">
        <v>155</v>
      </c>
      <c r="AT331" s="25" t="s">
        <v>150</v>
      </c>
      <c r="AU331" s="25" t="s">
        <v>83</v>
      </c>
      <c r="AY331" s="25" t="s">
        <v>148</v>
      </c>
      <c r="BE331" s="214">
        <f>IF(N331="základní",J331,0)</f>
        <v>0</v>
      </c>
      <c r="BF331" s="214">
        <f>IF(N331="snížená",J331,0)</f>
        <v>0</v>
      </c>
      <c r="BG331" s="214">
        <f>IF(N331="zákl. přenesená",J331,0)</f>
        <v>0</v>
      </c>
      <c r="BH331" s="214">
        <f>IF(N331="sníž. přenesená",J331,0)</f>
        <v>0</v>
      </c>
      <c r="BI331" s="214">
        <f>IF(N331="nulová",J331,0)</f>
        <v>0</v>
      </c>
      <c r="BJ331" s="25" t="s">
        <v>80</v>
      </c>
      <c r="BK331" s="214">
        <f>ROUND(I331*H331,2)</f>
        <v>0</v>
      </c>
      <c r="BL331" s="25" t="s">
        <v>155</v>
      </c>
      <c r="BM331" s="25" t="s">
        <v>559</v>
      </c>
    </row>
    <row r="332" s="1" customFormat="1">
      <c r="B332" s="47"/>
      <c r="D332" s="215" t="s">
        <v>157</v>
      </c>
      <c r="F332" s="216" t="s">
        <v>560</v>
      </c>
      <c r="I332" s="176"/>
      <c r="L332" s="47"/>
      <c r="M332" s="217"/>
      <c r="N332" s="48"/>
      <c r="O332" s="48"/>
      <c r="P332" s="48"/>
      <c r="Q332" s="48"/>
      <c r="R332" s="48"/>
      <c r="S332" s="48"/>
      <c r="T332" s="86"/>
      <c r="AT332" s="25" t="s">
        <v>157</v>
      </c>
      <c r="AU332" s="25" t="s">
        <v>83</v>
      </c>
    </row>
    <row r="333" s="12" customFormat="1">
      <c r="B333" s="225"/>
      <c r="D333" s="215" t="s">
        <v>159</v>
      </c>
      <c r="E333" s="226" t="s">
        <v>5</v>
      </c>
      <c r="F333" s="227" t="s">
        <v>561</v>
      </c>
      <c r="H333" s="228">
        <v>25.699999999999999</v>
      </c>
      <c r="I333" s="229"/>
      <c r="L333" s="225"/>
      <c r="M333" s="230"/>
      <c r="N333" s="231"/>
      <c r="O333" s="231"/>
      <c r="P333" s="231"/>
      <c r="Q333" s="231"/>
      <c r="R333" s="231"/>
      <c r="S333" s="231"/>
      <c r="T333" s="232"/>
      <c r="AT333" s="226" t="s">
        <v>159</v>
      </c>
      <c r="AU333" s="226" t="s">
        <v>83</v>
      </c>
      <c r="AV333" s="12" t="s">
        <v>83</v>
      </c>
      <c r="AW333" s="12" t="s">
        <v>35</v>
      </c>
      <c r="AX333" s="12" t="s">
        <v>80</v>
      </c>
      <c r="AY333" s="226" t="s">
        <v>148</v>
      </c>
    </row>
    <row r="334" s="1" customFormat="1" ht="16.5" customHeight="1">
      <c r="B334" s="202"/>
      <c r="C334" s="203" t="s">
        <v>562</v>
      </c>
      <c r="D334" s="203" t="s">
        <v>150</v>
      </c>
      <c r="E334" s="204" t="s">
        <v>563</v>
      </c>
      <c r="F334" s="205" t="s">
        <v>564</v>
      </c>
      <c r="G334" s="206" t="s">
        <v>229</v>
      </c>
      <c r="H334" s="207">
        <v>15.51</v>
      </c>
      <c r="I334" s="208"/>
      <c r="J334" s="209">
        <f>ROUND(I334*H334,2)</f>
        <v>0</v>
      </c>
      <c r="K334" s="205" t="s">
        <v>154</v>
      </c>
      <c r="L334" s="47"/>
      <c r="M334" s="210" t="s">
        <v>5</v>
      </c>
      <c r="N334" s="211" t="s">
        <v>43</v>
      </c>
      <c r="O334" s="48"/>
      <c r="P334" s="212">
        <f>O334*H334</f>
        <v>0</v>
      </c>
      <c r="Q334" s="212">
        <v>0</v>
      </c>
      <c r="R334" s="212">
        <f>Q334*H334</f>
        <v>0</v>
      </c>
      <c r="S334" s="212">
        <v>0.57999999999999996</v>
      </c>
      <c r="T334" s="213">
        <f>S334*H334</f>
        <v>8.9957999999999991</v>
      </c>
      <c r="AR334" s="25" t="s">
        <v>155</v>
      </c>
      <c r="AT334" s="25" t="s">
        <v>150</v>
      </c>
      <c r="AU334" s="25" t="s">
        <v>83</v>
      </c>
      <c r="AY334" s="25" t="s">
        <v>148</v>
      </c>
      <c r="BE334" s="214">
        <f>IF(N334="základní",J334,0)</f>
        <v>0</v>
      </c>
      <c r="BF334" s="214">
        <f>IF(N334="snížená",J334,0)</f>
        <v>0</v>
      </c>
      <c r="BG334" s="214">
        <f>IF(N334="zákl. přenesená",J334,0)</f>
        <v>0</v>
      </c>
      <c r="BH334" s="214">
        <f>IF(N334="sníž. přenesená",J334,0)</f>
        <v>0</v>
      </c>
      <c r="BI334" s="214">
        <f>IF(N334="nulová",J334,0)</f>
        <v>0</v>
      </c>
      <c r="BJ334" s="25" t="s">
        <v>80</v>
      </c>
      <c r="BK334" s="214">
        <f>ROUND(I334*H334,2)</f>
        <v>0</v>
      </c>
      <c r="BL334" s="25" t="s">
        <v>155</v>
      </c>
      <c r="BM334" s="25" t="s">
        <v>565</v>
      </c>
    </row>
    <row r="335" s="1" customFormat="1">
      <c r="B335" s="47"/>
      <c r="D335" s="215" t="s">
        <v>157</v>
      </c>
      <c r="F335" s="216" t="s">
        <v>566</v>
      </c>
      <c r="I335" s="176"/>
      <c r="L335" s="47"/>
      <c r="M335" s="217"/>
      <c r="N335" s="48"/>
      <c r="O335" s="48"/>
      <c r="P335" s="48"/>
      <c r="Q335" s="48"/>
      <c r="R335" s="48"/>
      <c r="S335" s="48"/>
      <c r="T335" s="86"/>
      <c r="AT335" s="25" t="s">
        <v>157</v>
      </c>
      <c r="AU335" s="25" t="s">
        <v>83</v>
      </c>
    </row>
    <row r="336" s="12" customFormat="1">
      <c r="B336" s="225"/>
      <c r="D336" s="215" t="s">
        <v>159</v>
      </c>
      <c r="E336" s="226" t="s">
        <v>5</v>
      </c>
      <c r="F336" s="227" t="s">
        <v>567</v>
      </c>
      <c r="H336" s="228">
        <v>15.51</v>
      </c>
      <c r="I336" s="229"/>
      <c r="L336" s="225"/>
      <c r="M336" s="230"/>
      <c r="N336" s="231"/>
      <c r="O336" s="231"/>
      <c r="P336" s="231"/>
      <c r="Q336" s="231"/>
      <c r="R336" s="231"/>
      <c r="S336" s="231"/>
      <c r="T336" s="232"/>
      <c r="AT336" s="226" t="s">
        <v>159</v>
      </c>
      <c r="AU336" s="226" t="s">
        <v>83</v>
      </c>
      <c r="AV336" s="12" t="s">
        <v>83</v>
      </c>
      <c r="AW336" s="12" t="s">
        <v>35</v>
      </c>
      <c r="AX336" s="12" t="s">
        <v>80</v>
      </c>
      <c r="AY336" s="226" t="s">
        <v>148</v>
      </c>
    </row>
    <row r="337" s="1" customFormat="1" ht="16.5" customHeight="1">
      <c r="B337" s="202"/>
      <c r="C337" s="203" t="s">
        <v>568</v>
      </c>
      <c r="D337" s="203" t="s">
        <v>150</v>
      </c>
      <c r="E337" s="204" t="s">
        <v>569</v>
      </c>
      <c r="F337" s="205" t="s">
        <v>570</v>
      </c>
      <c r="G337" s="206" t="s">
        <v>229</v>
      </c>
      <c r="H337" s="207">
        <v>15.51</v>
      </c>
      <c r="I337" s="208"/>
      <c r="J337" s="209">
        <f>ROUND(I337*H337,2)</f>
        <v>0</v>
      </c>
      <c r="K337" s="205" t="s">
        <v>154</v>
      </c>
      <c r="L337" s="47"/>
      <c r="M337" s="210" t="s">
        <v>5</v>
      </c>
      <c r="N337" s="211" t="s">
        <v>43</v>
      </c>
      <c r="O337" s="48"/>
      <c r="P337" s="212">
        <f>O337*H337</f>
        <v>0</v>
      </c>
      <c r="Q337" s="212">
        <v>0</v>
      </c>
      <c r="R337" s="212">
        <f>Q337*H337</f>
        <v>0</v>
      </c>
      <c r="S337" s="212">
        <v>0.22</v>
      </c>
      <c r="T337" s="213">
        <f>S337*H337</f>
        <v>3.4121999999999999</v>
      </c>
      <c r="AR337" s="25" t="s">
        <v>155</v>
      </c>
      <c r="AT337" s="25" t="s">
        <v>150</v>
      </c>
      <c r="AU337" s="25" t="s">
        <v>83</v>
      </c>
      <c r="AY337" s="25" t="s">
        <v>148</v>
      </c>
      <c r="BE337" s="214">
        <f>IF(N337="základní",J337,0)</f>
        <v>0</v>
      </c>
      <c r="BF337" s="214">
        <f>IF(N337="snížená",J337,0)</f>
        <v>0</v>
      </c>
      <c r="BG337" s="214">
        <f>IF(N337="zákl. přenesená",J337,0)</f>
        <v>0</v>
      </c>
      <c r="BH337" s="214">
        <f>IF(N337="sníž. přenesená",J337,0)</f>
        <v>0</v>
      </c>
      <c r="BI337" s="214">
        <f>IF(N337="nulová",J337,0)</f>
        <v>0</v>
      </c>
      <c r="BJ337" s="25" t="s">
        <v>80</v>
      </c>
      <c r="BK337" s="214">
        <f>ROUND(I337*H337,2)</f>
        <v>0</v>
      </c>
      <c r="BL337" s="25" t="s">
        <v>155</v>
      </c>
      <c r="BM337" s="25" t="s">
        <v>571</v>
      </c>
    </row>
    <row r="338" s="1" customFormat="1">
      <c r="B338" s="47"/>
      <c r="D338" s="215" t="s">
        <v>157</v>
      </c>
      <c r="F338" s="216" t="s">
        <v>572</v>
      </c>
      <c r="I338" s="176"/>
      <c r="L338" s="47"/>
      <c r="M338" s="217"/>
      <c r="N338" s="48"/>
      <c r="O338" s="48"/>
      <c r="P338" s="48"/>
      <c r="Q338" s="48"/>
      <c r="R338" s="48"/>
      <c r="S338" s="48"/>
      <c r="T338" s="86"/>
      <c r="AT338" s="25" t="s">
        <v>157</v>
      </c>
      <c r="AU338" s="25" t="s">
        <v>83</v>
      </c>
    </row>
    <row r="339" s="12" customFormat="1">
      <c r="B339" s="225"/>
      <c r="D339" s="215" t="s">
        <v>159</v>
      </c>
      <c r="E339" s="226" t="s">
        <v>5</v>
      </c>
      <c r="F339" s="227" t="s">
        <v>567</v>
      </c>
      <c r="H339" s="228">
        <v>15.51</v>
      </c>
      <c r="I339" s="229"/>
      <c r="L339" s="225"/>
      <c r="M339" s="230"/>
      <c r="N339" s="231"/>
      <c r="O339" s="231"/>
      <c r="P339" s="231"/>
      <c r="Q339" s="231"/>
      <c r="R339" s="231"/>
      <c r="S339" s="231"/>
      <c r="T339" s="232"/>
      <c r="AT339" s="226" t="s">
        <v>159</v>
      </c>
      <c r="AU339" s="226" t="s">
        <v>83</v>
      </c>
      <c r="AV339" s="12" t="s">
        <v>83</v>
      </c>
      <c r="AW339" s="12" t="s">
        <v>35</v>
      </c>
      <c r="AX339" s="12" t="s">
        <v>80</v>
      </c>
      <c r="AY339" s="226" t="s">
        <v>148</v>
      </c>
    </row>
    <row r="340" s="1" customFormat="1" ht="25.5" customHeight="1">
      <c r="B340" s="202"/>
      <c r="C340" s="203" t="s">
        <v>573</v>
      </c>
      <c r="D340" s="203" t="s">
        <v>150</v>
      </c>
      <c r="E340" s="204" t="s">
        <v>574</v>
      </c>
      <c r="F340" s="205" t="s">
        <v>575</v>
      </c>
      <c r="G340" s="206" t="s">
        <v>229</v>
      </c>
      <c r="H340" s="207">
        <v>22.559999999999999</v>
      </c>
      <c r="I340" s="208"/>
      <c r="J340" s="209">
        <f>ROUND(I340*H340,2)</f>
        <v>0</v>
      </c>
      <c r="K340" s="205" t="s">
        <v>154</v>
      </c>
      <c r="L340" s="47"/>
      <c r="M340" s="210" t="s">
        <v>5</v>
      </c>
      <c r="N340" s="211" t="s">
        <v>43</v>
      </c>
      <c r="O340" s="48"/>
      <c r="P340" s="212">
        <f>O340*H340</f>
        <v>0</v>
      </c>
      <c r="Q340" s="212">
        <v>4.0000000000000003E-05</v>
      </c>
      <c r="R340" s="212">
        <f>Q340*H340</f>
        <v>0.00090240000000000003</v>
      </c>
      <c r="S340" s="212">
        <v>0.10299999999999999</v>
      </c>
      <c r="T340" s="213">
        <f>S340*H340</f>
        <v>2.3236799999999995</v>
      </c>
      <c r="AR340" s="25" t="s">
        <v>155</v>
      </c>
      <c r="AT340" s="25" t="s">
        <v>150</v>
      </c>
      <c r="AU340" s="25" t="s">
        <v>83</v>
      </c>
      <c r="AY340" s="25" t="s">
        <v>148</v>
      </c>
      <c r="BE340" s="214">
        <f>IF(N340="základní",J340,0)</f>
        <v>0</v>
      </c>
      <c r="BF340" s="214">
        <f>IF(N340="snížená",J340,0)</f>
        <v>0</v>
      </c>
      <c r="BG340" s="214">
        <f>IF(N340="zákl. přenesená",J340,0)</f>
        <v>0</v>
      </c>
      <c r="BH340" s="214">
        <f>IF(N340="sníž. přenesená",J340,0)</f>
        <v>0</v>
      </c>
      <c r="BI340" s="214">
        <f>IF(N340="nulová",J340,0)</f>
        <v>0</v>
      </c>
      <c r="BJ340" s="25" t="s">
        <v>80</v>
      </c>
      <c r="BK340" s="214">
        <f>ROUND(I340*H340,2)</f>
        <v>0</v>
      </c>
      <c r="BL340" s="25" t="s">
        <v>155</v>
      </c>
      <c r="BM340" s="25" t="s">
        <v>576</v>
      </c>
    </row>
    <row r="341" s="1" customFormat="1">
      <c r="B341" s="47"/>
      <c r="D341" s="215" t="s">
        <v>157</v>
      </c>
      <c r="F341" s="216" t="s">
        <v>577</v>
      </c>
      <c r="I341" s="176"/>
      <c r="L341" s="47"/>
      <c r="M341" s="217"/>
      <c r="N341" s="48"/>
      <c r="O341" s="48"/>
      <c r="P341" s="48"/>
      <c r="Q341" s="48"/>
      <c r="R341" s="48"/>
      <c r="S341" s="48"/>
      <c r="T341" s="86"/>
      <c r="AT341" s="25" t="s">
        <v>157</v>
      </c>
      <c r="AU341" s="25" t="s">
        <v>83</v>
      </c>
    </row>
    <row r="342" s="12" customFormat="1">
      <c r="B342" s="225"/>
      <c r="D342" s="215" t="s">
        <v>159</v>
      </c>
      <c r="E342" s="226" t="s">
        <v>5</v>
      </c>
      <c r="F342" s="227" t="s">
        <v>578</v>
      </c>
      <c r="H342" s="228">
        <v>22.559999999999999</v>
      </c>
      <c r="I342" s="229"/>
      <c r="L342" s="225"/>
      <c r="M342" s="230"/>
      <c r="N342" s="231"/>
      <c r="O342" s="231"/>
      <c r="P342" s="231"/>
      <c r="Q342" s="231"/>
      <c r="R342" s="231"/>
      <c r="S342" s="231"/>
      <c r="T342" s="232"/>
      <c r="AT342" s="226" t="s">
        <v>159</v>
      </c>
      <c r="AU342" s="226" t="s">
        <v>83</v>
      </c>
      <c r="AV342" s="12" t="s">
        <v>83</v>
      </c>
      <c r="AW342" s="12" t="s">
        <v>35</v>
      </c>
      <c r="AX342" s="12" t="s">
        <v>80</v>
      </c>
      <c r="AY342" s="226" t="s">
        <v>148</v>
      </c>
    </row>
    <row r="343" s="1" customFormat="1" ht="16.5" customHeight="1">
      <c r="B343" s="202"/>
      <c r="C343" s="203" t="s">
        <v>579</v>
      </c>
      <c r="D343" s="203" t="s">
        <v>150</v>
      </c>
      <c r="E343" s="204" t="s">
        <v>580</v>
      </c>
      <c r="F343" s="205" t="s">
        <v>581</v>
      </c>
      <c r="G343" s="206" t="s">
        <v>171</v>
      </c>
      <c r="H343" s="207">
        <v>23.5</v>
      </c>
      <c r="I343" s="208"/>
      <c r="J343" s="209">
        <f>ROUND(I343*H343,2)</f>
        <v>0</v>
      </c>
      <c r="K343" s="205" t="s">
        <v>154</v>
      </c>
      <c r="L343" s="47"/>
      <c r="M343" s="210" t="s">
        <v>5</v>
      </c>
      <c r="N343" s="211" t="s">
        <v>43</v>
      </c>
      <c r="O343" s="48"/>
      <c r="P343" s="212">
        <f>O343*H343</f>
        <v>0</v>
      </c>
      <c r="Q343" s="212">
        <v>0</v>
      </c>
      <c r="R343" s="212">
        <f>Q343*H343</f>
        <v>0</v>
      </c>
      <c r="S343" s="212">
        <v>0</v>
      </c>
      <c r="T343" s="213">
        <f>S343*H343</f>
        <v>0</v>
      </c>
      <c r="AR343" s="25" t="s">
        <v>155</v>
      </c>
      <c r="AT343" s="25" t="s">
        <v>150</v>
      </c>
      <c r="AU343" s="25" t="s">
        <v>83</v>
      </c>
      <c r="AY343" s="25" t="s">
        <v>148</v>
      </c>
      <c r="BE343" s="214">
        <f>IF(N343="základní",J343,0)</f>
        <v>0</v>
      </c>
      <c r="BF343" s="214">
        <f>IF(N343="snížená",J343,0)</f>
        <v>0</v>
      </c>
      <c r="BG343" s="214">
        <f>IF(N343="zákl. přenesená",J343,0)</f>
        <v>0</v>
      </c>
      <c r="BH343" s="214">
        <f>IF(N343="sníž. přenesená",J343,0)</f>
        <v>0</v>
      </c>
      <c r="BI343" s="214">
        <f>IF(N343="nulová",J343,0)</f>
        <v>0</v>
      </c>
      <c r="BJ343" s="25" t="s">
        <v>80</v>
      </c>
      <c r="BK343" s="214">
        <f>ROUND(I343*H343,2)</f>
        <v>0</v>
      </c>
      <c r="BL343" s="25" t="s">
        <v>155</v>
      </c>
      <c r="BM343" s="25" t="s">
        <v>582</v>
      </c>
    </row>
    <row r="344" s="1" customFormat="1">
      <c r="B344" s="47"/>
      <c r="D344" s="215" t="s">
        <v>157</v>
      </c>
      <c r="F344" s="216" t="s">
        <v>583</v>
      </c>
      <c r="I344" s="176"/>
      <c r="L344" s="47"/>
      <c r="M344" s="217"/>
      <c r="N344" s="48"/>
      <c r="O344" s="48"/>
      <c r="P344" s="48"/>
      <c r="Q344" s="48"/>
      <c r="R344" s="48"/>
      <c r="S344" s="48"/>
      <c r="T344" s="86"/>
      <c r="AT344" s="25" t="s">
        <v>157</v>
      </c>
      <c r="AU344" s="25" t="s">
        <v>83</v>
      </c>
    </row>
    <row r="345" s="12" customFormat="1">
      <c r="B345" s="225"/>
      <c r="D345" s="215" t="s">
        <v>159</v>
      </c>
      <c r="E345" s="226" t="s">
        <v>5</v>
      </c>
      <c r="F345" s="227" t="s">
        <v>584</v>
      </c>
      <c r="H345" s="228">
        <v>23.5</v>
      </c>
      <c r="I345" s="229"/>
      <c r="L345" s="225"/>
      <c r="M345" s="230"/>
      <c r="N345" s="231"/>
      <c r="O345" s="231"/>
      <c r="P345" s="231"/>
      <c r="Q345" s="231"/>
      <c r="R345" s="231"/>
      <c r="S345" s="231"/>
      <c r="T345" s="232"/>
      <c r="AT345" s="226" t="s">
        <v>159</v>
      </c>
      <c r="AU345" s="226" t="s">
        <v>83</v>
      </c>
      <c r="AV345" s="12" t="s">
        <v>83</v>
      </c>
      <c r="AW345" s="12" t="s">
        <v>35</v>
      </c>
      <c r="AX345" s="12" t="s">
        <v>80</v>
      </c>
      <c r="AY345" s="226" t="s">
        <v>148</v>
      </c>
    </row>
    <row r="346" s="1" customFormat="1" ht="16.5" customHeight="1">
      <c r="B346" s="202"/>
      <c r="C346" s="203" t="s">
        <v>585</v>
      </c>
      <c r="D346" s="203" t="s">
        <v>150</v>
      </c>
      <c r="E346" s="204" t="s">
        <v>586</v>
      </c>
      <c r="F346" s="205" t="s">
        <v>587</v>
      </c>
      <c r="G346" s="206" t="s">
        <v>171</v>
      </c>
      <c r="H346" s="207">
        <v>23.5</v>
      </c>
      <c r="I346" s="208"/>
      <c r="J346" s="209">
        <f>ROUND(I346*H346,2)</f>
        <v>0</v>
      </c>
      <c r="K346" s="205" t="s">
        <v>154</v>
      </c>
      <c r="L346" s="47"/>
      <c r="M346" s="210" t="s">
        <v>5</v>
      </c>
      <c r="N346" s="211" t="s">
        <v>43</v>
      </c>
      <c r="O346" s="48"/>
      <c r="P346" s="212">
        <f>O346*H346</f>
        <v>0</v>
      </c>
      <c r="Q346" s="212">
        <v>0</v>
      </c>
      <c r="R346" s="212">
        <f>Q346*H346</f>
        <v>0</v>
      </c>
      <c r="S346" s="212">
        <v>0</v>
      </c>
      <c r="T346" s="213">
        <f>S346*H346</f>
        <v>0</v>
      </c>
      <c r="AR346" s="25" t="s">
        <v>155</v>
      </c>
      <c r="AT346" s="25" t="s">
        <v>150</v>
      </c>
      <c r="AU346" s="25" t="s">
        <v>83</v>
      </c>
      <c r="AY346" s="25" t="s">
        <v>148</v>
      </c>
      <c r="BE346" s="214">
        <f>IF(N346="základní",J346,0)</f>
        <v>0</v>
      </c>
      <c r="BF346" s="214">
        <f>IF(N346="snížená",J346,0)</f>
        <v>0</v>
      </c>
      <c r="BG346" s="214">
        <f>IF(N346="zákl. přenesená",J346,0)</f>
        <v>0</v>
      </c>
      <c r="BH346" s="214">
        <f>IF(N346="sníž. přenesená",J346,0)</f>
        <v>0</v>
      </c>
      <c r="BI346" s="214">
        <f>IF(N346="nulová",J346,0)</f>
        <v>0</v>
      </c>
      <c r="BJ346" s="25" t="s">
        <v>80</v>
      </c>
      <c r="BK346" s="214">
        <f>ROUND(I346*H346,2)</f>
        <v>0</v>
      </c>
      <c r="BL346" s="25" t="s">
        <v>155</v>
      </c>
      <c r="BM346" s="25" t="s">
        <v>588</v>
      </c>
    </row>
    <row r="347" s="1" customFormat="1">
      <c r="B347" s="47"/>
      <c r="D347" s="215" t="s">
        <v>157</v>
      </c>
      <c r="F347" s="216" t="s">
        <v>589</v>
      </c>
      <c r="I347" s="176"/>
      <c r="L347" s="47"/>
      <c r="M347" s="217"/>
      <c r="N347" s="48"/>
      <c r="O347" s="48"/>
      <c r="P347" s="48"/>
      <c r="Q347" s="48"/>
      <c r="R347" s="48"/>
      <c r="S347" s="48"/>
      <c r="T347" s="86"/>
      <c r="AT347" s="25" t="s">
        <v>157</v>
      </c>
      <c r="AU347" s="25" t="s">
        <v>83</v>
      </c>
    </row>
    <row r="348" s="12" customFormat="1">
      <c r="B348" s="225"/>
      <c r="D348" s="215" t="s">
        <v>159</v>
      </c>
      <c r="E348" s="226" t="s">
        <v>5</v>
      </c>
      <c r="F348" s="227" t="s">
        <v>584</v>
      </c>
      <c r="H348" s="228">
        <v>23.5</v>
      </c>
      <c r="I348" s="229"/>
      <c r="L348" s="225"/>
      <c r="M348" s="230"/>
      <c r="N348" s="231"/>
      <c r="O348" s="231"/>
      <c r="P348" s="231"/>
      <c r="Q348" s="231"/>
      <c r="R348" s="231"/>
      <c r="S348" s="231"/>
      <c r="T348" s="232"/>
      <c r="AT348" s="226" t="s">
        <v>159</v>
      </c>
      <c r="AU348" s="226" t="s">
        <v>83</v>
      </c>
      <c r="AV348" s="12" t="s">
        <v>83</v>
      </c>
      <c r="AW348" s="12" t="s">
        <v>35</v>
      </c>
      <c r="AX348" s="12" t="s">
        <v>80</v>
      </c>
      <c r="AY348" s="226" t="s">
        <v>148</v>
      </c>
    </row>
    <row r="349" s="1" customFormat="1" ht="16.5" customHeight="1">
      <c r="B349" s="202"/>
      <c r="C349" s="203" t="s">
        <v>590</v>
      </c>
      <c r="D349" s="203" t="s">
        <v>150</v>
      </c>
      <c r="E349" s="204" t="s">
        <v>591</v>
      </c>
      <c r="F349" s="205" t="s">
        <v>592</v>
      </c>
      <c r="G349" s="206" t="s">
        <v>256</v>
      </c>
      <c r="H349" s="207">
        <v>34.006999999999998</v>
      </c>
      <c r="I349" s="208"/>
      <c r="J349" s="209">
        <f>ROUND(I349*H349,2)</f>
        <v>0</v>
      </c>
      <c r="K349" s="205" t="s">
        <v>154</v>
      </c>
      <c r="L349" s="47"/>
      <c r="M349" s="210" t="s">
        <v>5</v>
      </c>
      <c r="N349" s="211" t="s">
        <v>43</v>
      </c>
      <c r="O349" s="48"/>
      <c r="P349" s="212">
        <f>O349*H349</f>
        <v>0</v>
      </c>
      <c r="Q349" s="212">
        <v>0</v>
      </c>
      <c r="R349" s="212">
        <f>Q349*H349</f>
        <v>0</v>
      </c>
      <c r="S349" s="212">
        <v>0</v>
      </c>
      <c r="T349" s="213">
        <f>S349*H349</f>
        <v>0</v>
      </c>
      <c r="AR349" s="25" t="s">
        <v>155</v>
      </c>
      <c r="AT349" s="25" t="s">
        <v>150</v>
      </c>
      <c r="AU349" s="25" t="s">
        <v>83</v>
      </c>
      <c r="AY349" s="25" t="s">
        <v>148</v>
      </c>
      <c r="BE349" s="214">
        <f>IF(N349="základní",J349,0)</f>
        <v>0</v>
      </c>
      <c r="BF349" s="214">
        <f>IF(N349="snížená",J349,0)</f>
        <v>0</v>
      </c>
      <c r="BG349" s="214">
        <f>IF(N349="zákl. přenesená",J349,0)</f>
        <v>0</v>
      </c>
      <c r="BH349" s="214">
        <f>IF(N349="sníž. přenesená",J349,0)</f>
        <v>0</v>
      </c>
      <c r="BI349" s="214">
        <f>IF(N349="nulová",J349,0)</f>
        <v>0</v>
      </c>
      <c r="BJ349" s="25" t="s">
        <v>80</v>
      </c>
      <c r="BK349" s="214">
        <f>ROUND(I349*H349,2)</f>
        <v>0</v>
      </c>
      <c r="BL349" s="25" t="s">
        <v>155</v>
      </c>
      <c r="BM349" s="25" t="s">
        <v>593</v>
      </c>
    </row>
    <row r="350" s="1" customFormat="1">
      <c r="B350" s="47"/>
      <c r="D350" s="215" t="s">
        <v>157</v>
      </c>
      <c r="F350" s="216" t="s">
        <v>594</v>
      </c>
      <c r="I350" s="176"/>
      <c r="L350" s="47"/>
      <c r="M350" s="217"/>
      <c r="N350" s="48"/>
      <c r="O350" s="48"/>
      <c r="P350" s="48"/>
      <c r="Q350" s="48"/>
      <c r="R350" s="48"/>
      <c r="S350" s="48"/>
      <c r="T350" s="86"/>
      <c r="AT350" s="25" t="s">
        <v>157</v>
      </c>
      <c r="AU350" s="25" t="s">
        <v>83</v>
      </c>
    </row>
    <row r="351" s="11" customFormat="1">
      <c r="B351" s="218"/>
      <c r="D351" s="215" t="s">
        <v>159</v>
      </c>
      <c r="E351" s="219" t="s">
        <v>5</v>
      </c>
      <c r="F351" s="220" t="s">
        <v>595</v>
      </c>
      <c r="H351" s="219" t="s">
        <v>5</v>
      </c>
      <c r="I351" s="221"/>
      <c r="L351" s="218"/>
      <c r="M351" s="222"/>
      <c r="N351" s="223"/>
      <c r="O351" s="223"/>
      <c r="P351" s="223"/>
      <c r="Q351" s="223"/>
      <c r="R351" s="223"/>
      <c r="S351" s="223"/>
      <c r="T351" s="224"/>
      <c r="AT351" s="219" t="s">
        <v>159</v>
      </c>
      <c r="AU351" s="219" t="s">
        <v>83</v>
      </c>
      <c r="AV351" s="11" t="s">
        <v>80</v>
      </c>
      <c r="AW351" s="11" t="s">
        <v>35</v>
      </c>
      <c r="AX351" s="11" t="s">
        <v>72</v>
      </c>
      <c r="AY351" s="219" t="s">
        <v>148</v>
      </c>
    </row>
    <row r="352" s="12" customFormat="1">
      <c r="B352" s="225"/>
      <c r="D352" s="215" t="s">
        <v>159</v>
      </c>
      <c r="E352" s="226" t="s">
        <v>5</v>
      </c>
      <c r="F352" s="227" t="s">
        <v>596</v>
      </c>
      <c r="H352" s="228">
        <v>19.274999999999999</v>
      </c>
      <c r="I352" s="229"/>
      <c r="L352" s="225"/>
      <c r="M352" s="230"/>
      <c r="N352" s="231"/>
      <c r="O352" s="231"/>
      <c r="P352" s="231"/>
      <c r="Q352" s="231"/>
      <c r="R352" s="231"/>
      <c r="S352" s="231"/>
      <c r="T352" s="232"/>
      <c r="AT352" s="226" t="s">
        <v>159</v>
      </c>
      <c r="AU352" s="226" t="s">
        <v>83</v>
      </c>
      <c r="AV352" s="12" t="s">
        <v>83</v>
      </c>
      <c r="AW352" s="12" t="s">
        <v>35</v>
      </c>
      <c r="AX352" s="12" t="s">
        <v>72</v>
      </c>
      <c r="AY352" s="226" t="s">
        <v>148</v>
      </c>
    </row>
    <row r="353" s="11" customFormat="1">
      <c r="B353" s="218"/>
      <c r="D353" s="215" t="s">
        <v>159</v>
      </c>
      <c r="E353" s="219" t="s">
        <v>5</v>
      </c>
      <c r="F353" s="220" t="s">
        <v>597</v>
      </c>
      <c r="H353" s="219" t="s">
        <v>5</v>
      </c>
      <c r="I353" s="221"/>
      <c r="L353" s="218"/>
      <c r="M353" s="222"/>
      <c r="N353" s="223"/>
      <c r="O353" s="223"/>
      <c r="P353" s="223"/>
      <c r="Q353" s="223"/>
      <c r="R353" s="223"/>
      <c r="S353" s="223"/>
      <c r="T353" s="224"/>
      <c r="AT353" s="219" t="s">
        <v>159</v>
      </c>
      <c r="AU353" s="219" t="s">
        <v>83</v>
      </c>
      <c r="AV353" s="11" t="s">
        <v>80</v>
      </c>
      <c r="AW353" s="11" t="s">
        <v>35</v>
      </c>
      <c r="AX353" s="11" t="s">
        <v>72</v>
      </c>
      <c r="AY353" s="219" t="s">
        <v>148</v>
      </c>
    </row>
    <row r="354" s="12" customFormat="1">
      <c r="B354" s="225"/>
      <c r="D354" s="215" t="s">
        <v>159</v>
      </c>
      <c r="E354" s="226" t="s">
        <v>5</v>
      </c>
      <c r="F354" s="227" t="s">
        <v>598</v>
      </c>
      <c r="H354" s="228">
        <v>8.9960000000000004</v>
      </c>
      <c r="I354" s="229"/>
      <c r="L354" s="225"/>
      <c r="M354" s="230"/>
      <c r="N354" s="231"/>
      <c r="O354" s="231"/>
      <c r="P354" s="231"/>
      <c r="Q354" s="231"/>
      <c r="R354" s="231"/>
      <c r="S354" s="231"/>
      <c r="T354" s="232"/>
      <c r="AT354" s="226" t="s">
        <v>159</v>
      </c>
      <c r="AU354" s="226" t="s">
        <v>83</v>
      </c>
      <c r="AV354" s="12" t="s">
        <v>83</v>
      </c>
      <c r="AW354" s="12" t="s">
        <v>35</v>
      </c>
      <c r="AX354" s="12" t="s">
        <v>72</v>
      </c>
      <c r="AY354" s="226" t="s">
        <v>148</v>
      </c>
    </row>
    <row r="355" s="12" customFormat="1">
      <c r="B355" s="225"/>
      <c r="D355" s="215" t="s">
        <v>159</v>
      </c>
      <c r="E355" s="226" t="s">
        <v>5</v>
      </c>
      <c r="F355" s="227" t="s">
        <v>599</v>
      </c>
      <c r="H355" s="228">
        <v>3.4119999999999999</v>
      </c>
      <c r="I355" s="229"/>
      <c r="L355" s="225"/>
      <c r="M355" s="230"/>
      <c r="N355" s="231"/>
      <c r="O355" s="231"/>
      <c r="P355" s="231"/>
      <c r="Q355" s="231"/>
      <c r="R355" s="231"/>
      <c r="S355" s="231"/>
      <c r="T355" s="232"/>
      <c r="AT355" s="226" t="s">
        <v>159</v>
      </c>
      <c r="AU355" s="226" t="s">
        <v>83</v>
      </c>
      <c r="AV355" s="12" t="s">
        <v>83</v>
      </c>
      <c r="AW355" s="12" t="s">
        <v>35</v>
      </c>
      <c r="AX355" s="12" t="s">
        <v>72</v>
      </c>
      <c r="AY355" s="226" t="s">
        <v>148</v>
      </c>
    </row>
    <row r="356" s="12" customFormat="1">
      <c r="B356" s="225"/>
      <c r="D356" s="215" t="s">
        <v>159</v>
      </c>
      <c r="E356" s="226" t="s">
        <v>5</v>
      </c>
      <c r="F356" s="227" t="s">
        <v>600</v>
      </c>
      <c r="H356" s="228">
        <v>2.3239999999999998</v>
      </c>
      <c r="I356" s="229"/>
      <c r="L356" s="225"/>
      <c r="M356" s="230"/>
      <c r="N356" s="231"/>
      <c r="O356" s="231"/>
      <c r="P356" s="231"/>
      <c r="Q356" s="231"/>
      <c r="R356" s="231"/>
      <c r="S356" s="231"/>
      <c r="T356" s="232"/>
      <c r="AT356" s="226" t="s">
        <v>159</v>
      </c>
      <c r="AU356" s="226" t="s">
        <v>83</v>
      </c>
      <c r="AV356" s="12" t="s">
        <v>83</v>
      </c>
      <c r="AW356" s="12" t="s">
        <v>35</v>
      </c>
      <c r="AX356" s="12" t="s">
        <v>72</v>
      </c>
      <c r="AY356" s="226" t="s">
        <v>148</v>
      </c>
    </row>
    <row r="357" s="13" customFormat="1">
      <c r="B357" s="233"/>
      <c r="D357" s="215" t="s">
        <v>159</v>
      </c>
      <c r="E357" s="234" t="s">
        <v>5</v>
      </c>
      <c r="F357" s="235" t="s">
        <v>186</v>
      </c>
      <c r="H357" s="236">
        <v>34.006999999999998</v>
      </c>
      <c r="I357" s="237"/>
      <c r="L357" s="233"/>
      <c r="M357" s="238"/>
      <c r="N357" s="239"/>
      <c r="O357" s="239"/>
      <c r="P357" s="239"/>
      <c r="Q357" s="239"/>
      <c r="R357" s="239"/>
      <c r="S357" s="239"/>
      <c r="T357" s="240"/>
      <c r="AT357" s="234" t="s">
        <v>159</v>
      </c>
      <c r="AU357" s="234" t="s">
        <v>83</v>
      </c>
      <c r="AV357" s="13" t="s">
        <v>155</v>
      </c>
      <c r="AW357" s="13" t="s">
        <v>35</v>
      </c>
      <c r="AX357" s="13" t="s">
        <v>80</v>
      </c>
      <c r="AY357" s="234" t="s">
        <v>148</v>
      </c>
    </row>
    <row r="358" s="1" customFormat="1" ht="16.5" customHeight="1">
      <c r="B358" s="202"/>
      <c r="C358" s="203" t="s">
        <v>601</v>
      </c>
      <c r="D358" s="203" t="s">
        <v>150</v>
      </c>
      <c r="E358" s="204" t="s">
        <v>602</v>
      </c>
      <c r="F358" s="205" t="s">
        <v>603</v>
      </c>
      <c r="G358" s="206" t="s">
        <v>256</v>
      </c>
      <c r="H358" s="207">
        <v>204.042</v>
      </c>
      <c r="I358" s="208"/>
      <c r="J358" s="209">
        <f>ROUND(I358*H358,2)</f>
        <v>0</v>
      </c>
      <c r="K358" s="205" t="s">
        <v>154</v>
      </c>
      <c r="L358" s="47"/>
      <c r="M358" s="210" t="s">
        <v>5</v>
      </c>
      <c r="N358" s="211" t="s">
        <v>43</v>
      </c>
      <c r="O358" s="48"/>
      <c r="P358" s="212">
        <f>O358*H358</f>
        <v>0</v>
      </c>
      <c r="Q358" s="212">
        <v>0</v>
      </c>
      <c r="R358" s="212">
        <f>Q358*H358</f>
        <v>0</v>
      </c>
      <c r="S358" s="212">
        <v>0</v>
      </c>
      <c r="T358" s="213">
        <f>S358*H358</f>
        <v>0</v>
      </c>
      <c r="AR358" s="25" t="s">
        <v>155</v>
      </c>
      <c r="AT358" s="25" t="s">
        <v>150</v>
      </c>
      <c r="AU358" s="25" t="s">
        <v>83</v>
      </c>
      <c r="AY358" s="25" t="s">
        <v>148</v>
      </c>
      <c r="BE358" s="214">
        <f>IF(N358="základní",J358,0)</f>
        <v>0</v>
      </c>
      <c r="BF358" s="214">
        <f>IF(N358="snížená",J358,0)</f>
        <v>0</v>
      </c>
      <c r="BG358" s="214">
        <f>IF(N358="zákl. přenesená",J358,0)</f>
        <v>0</v>
      </c>
      <c r="BH358" s="214">
        <f>IF(N358="sníž. přenesená",J358,0)</f>
        <v>0</v>
      </c>
      <c r="BI358" s="214">
        <f>IF(N358="nulová",J358,0)</f>
        <v>0</v>
      </c>
      <c r="BJ358" s="25" t="s">
        <v>80</v>
      </c>
      <c r="BK358" s="214">
        <f>ROUND(I358*H358,2)</f>
        <v>0</v>
      </c>
      <c r="BL358" s="25" t="s">
        <v>155</v>
      </c>
      <c r="BM358" s="25" t="s">
        <v>604</v>
      </c>
    </row>
    <row r="359" s="1" customFormat="1">
      <c r="B359" s="47"/>
      <c r="D359" s="215" t="s">
        <v>157</v>
      </c>
      <c r="F359" s="216" t="s">
        <v>605</v>
      </c>
      <c r="I359" s="176"/>
      <c r="L359" s="47"/>
      <c r="M359" s="217"/>
      <c r="N359" s="48"/>
      <c r="O359" s="48"/>
      <c r="P359" s="48"/>
      <c r="Q359" s="48"/>
      <c r="R359" s="48"/>
      <c r="S359" s="48"/>
      <c r="T359" s="86"/>
      <c r="AT359" s="25" t="s">
        <v>157</v>
      </c>
      <c r="AU359" s="25" t="s">
        <v>83</v>
      </c>
    </row>
    <row r="360" s="12" customFormat="1">
      <c r="B360" s="225"/>
      <c r="D360" s="215" t="s">
        <v>159</v>
      </c>
      <c r="E360" s="226" t="s">
        <v>5</v>
      </c>
      <c r="F360" s="227" t="s">
        <v>606</v>
      </c>
      <c r="H360" s="228">
        <v>204.042</v>
      </c>
      <c r="I360" s="229"/>
      <c r="L360" s="225"/>
      <c r="M360" s="230"/>
      <c r="N360" s="231"/>
      <c r="O360" s="231"/>
      <c r="P360" s="231"/>
      <c r="Q360" s="231"/>
      <c r="R360" s="231"/>
      <c r="S360" s="231"/>
      <c r="T360" s="232"/>
      <c r="AT360" s="226" t="s">
        <v>159</v>
      </c>
      <c r="AU360" s="226" t="s">
        <v>83</v>
      </c>
      <c r="AV360" s="12" t="s">
        <v>83</v>
      </c>
      <c r="AW360" s="12" t="s">
        <v>35</v>
      </c>
      <c r="AX360" s="12" t="s">
        <v>80</v>
      </c>
      <c r="AY360" s="226" t="s">
        <v>148</v>
      </c>
    </row>
    <row r="361" s="1" customFormat="1" ht="25.5" customHeight="1">
      <c r="B361" s="202"/>
      <c r="C361" s="203" t="s">
        <v>607</v>
      </c>
      <c r="D361" s="203" t="s">
        <v>150</v>
      </c>
      <c r="E361" s="204" t="s">
        <v>608</v>
      </c>
      <c r="F361" s="205" t="s">
        <v>609</v>
      </c>
      <c r="G361" s="206" t="s">
        <v>256</v>
      </c>
      <c r="H361" s="207">
        <v>28.271000000000001</v>
      </c>
      <c r="I361" s="208"/>
      <c r="J361" s="209">
        <f>ROUND(I361*H361,2)</f>
        <v>0</v>
      </c>
      <c r="K361" s="205" t="s">
        <v>154</v>
      </c>
      <c r="L361" s="47"/>
      <c r="M361" s="210" t="s">
        <v>5</v>
      </c>
      <c r="N361" s="211" t="s">
        <v>43</v>
      </c>
      <c r="O361" s="48"/>
      <c r="P361" s="212">
        <f>O361*H361</f>
        <v>0</v>
      </c>
      <c r="Q361" s="212">
        <v>0</v>
      </c>
      <c r="R361" s="212">
        <f>Q361*H361</f>
        <v>0</v>
      </c>
      <c r="S361" s="212">
        <v>0</v>
      </c>
      <c r="T361" s="213">
        <f>S361*H361</f>
        <v>0</v>
      </c>
      <c r="AR361" s="25" t="s">
        <v>155</v>
      </c>
      <c r="AT361" s="25" t="s">
        <v>150</v>
      </c>
      <c r="AU361" s="25" t="s">
        <v>83</v>
      </c>
      <c r="AY361" s="25" t="s">
        <v>148</v>
      </c>
      <c r="BE361" s="214">
        <f>IF(N361="základní",J361,0)</f>
        <v>0</v>
      </c>
      <c r="BF361" s="214">
        <f>IF(N361="snížená",J361,0)</f>
        <v>0</v>
      </c>
      <c r="BG361" s="214">
        <f>IF(N361="zákl. přenesená",J361,0)</f>
        <v>0</v>
      </c>
      <c r="BH361" s="214">
        <f>IF(N361="sníž. přenesená",J361,0)</f>
        <v>0</v>
      </c>
      <c r="BI361" s="214">
        <f>IF(N361="nulová",J361,0)</f>
        <v>0</v>
      </c>
      <c r="BJ361" s="25" t="s">
        <v>80</v>
      </c>
      <c r="BK361" s="214">
        <f>ROUND(I361*H361,2)</f>
        <v>0</v>
      </c>
      <c r="BL361" s="25" t="s">
        <v>155</v>
      </c>
      <c r="BM361" s="25" t="s">
        <v>610</v>
      </c>
    </row>
    <row r="362" s="1" customFormat="1">
      <c r="B362" s="47"/>
      <c r="D362" s="215" t="s">
        <v>157</v>
      </c>
      <c r="F362" s="216" t="s">
        <v>258</v>
      </c>
      <c r="I362" s="176"/>
      <c r="L362" s="47"/>
      <c r="M362" s="217"/>
      <c r="N362" s="48"/>
      <c r="O362" s="48"/>
      <c r="P362" s="48"/>
      <c r="Q362" s="48"/>
      <c r="R362" s="48"/>
      <c r="S362" s="48"/>
      <c r="T362" s="86"/>
      <c r="AT362" s="25" t="s">
        <v>157</v>
      </c>
      <c r="AU362" s="25" t="s">
        <v>83</v>
      </c>
    </row>
    <row r="363" s="11" customFormat="1">
      <c r="B363" s="218"/>
      <c r="D363" s="215" t="s">
        <v>159</v>
      </c>
      <c r="E363" s="219" t="s">
        <v>5</v>
      </c>
      <c r="F363" s="220" t="s">
        <v>595</v>
      </c>
      <c r="H363" s="219" t="s">
        <v>5</v>
      </c>
      <c r="I363" s="221"/>
      <c r="L363" s="218"/>
      <c r="M363" s="222"/>
      <c r="N363" s="223"/>
      <c r="O363" s="223"/>
      <c r="P363" s="223"/>
      <c r="Q363" s="223"/>
      <c r="R363" s="223"/>
      <c r="S363" s="223"/>
      <c r="T363" s="224"/>
      <c r="AT363" s="219" t="s">
        <v>159</v>
      </c>
      <c r="AU363" s="219" t="s">
        <v>83</v>
      </c>
      <c r="AV363" s="11" t="s">
        <v>80</v>
      </c>
      <c r="AW363" s="11" t="s">
        <v>35</v>
      </c>
      <c r="AX363" s="11" t="s">
        <v>72</v>
      </c>
      <c r="AY363" s="219" t="s">
        <v>148</v>
      </c>
    </row>
    <row r="364" s="12" customFormat="1">
      <c r="B364" s="225"/>
      <c r="D364" s="215" t="s">
        <v>159</v>
      </c>
      <c r="E364" s="226" t="s">
        <v>5</v>
      </c>
      <c r="F364" s="227" t="s">
        <v>596</v>
      </c>
      <c r="H364" s="228">
        <v>19.274999999999999</v>
      </c>
      <c r="I364" s="229"/>
      <c r="L364" s="225"/>
      <c r="M364" s="230"/>
      <c r="N364" s="231"/>
      <c r="O364" s="231"/>
      <c r="P364" s="231"/>
      <c r="Q364" s="231"/>
      <c r="R364" s="231"/>
      <c r="S364" s="231"/>
      <c r="T364" s="232"/>
      <c r="AT364" s="226" t="s">
        <v>159</v>
      </c>
      <c r="AU364" s="226" t="s">
        <v>83</v>
      </c>
      <c r="AV364" s="12" t="s">
        <v>83</v>
      </c>
      <c r="AW364" s="12" t="s">
        <v>35</v>
      </c>
      <c r="AX364" s="12" t="s">
        <v>72</v>
      </c>
      <c r="AY364" s="226" t="s">
        <v>148</v>
      </c>
    </row>
    <row r="365" s="11" customFormat="1">
      <c r="B365" s="218"/>
      <c r="D365" s="215" t="s">
        <v>159</v>
      </c>
      <c r="E365" s="219" t="s">
        <v>5</v>
      </c>
      <c r="F365" s="220" t="s">
        <v>597</v>
      </c>
      <c r="H365" s="219" t="s">
        <v>5</v>
      </c>
      <c r="I365" s="221"/>
      <c r="L365" s="218"/>
      <c r="M365" s="222"/>
      <c r="N365" s="223"/>
      <c r="O365" s="223"/>
      <c r="P365" s="223"/>
      <c r="Q365" s="223"/>
      <c r="R365" s="223"/>
      <c r="S365" s="223"/>
      <c r="T365" s="224"/>
      <c r="AT365" s="219" t="s">
        <v>159</v>
      </c>
      <c r="AU365" s="219" t="s">
        <v>83</v>
      </c>
      <c r="AV365" s="11" t="s">
        <v>80</v>
      </c>
      <c r="AW365" s="11" t="s">
        <v>35</v>
      </c>
      <c r="AX365" s="11" t="s">
        <v>72</v>
      </c>
      <c r="AY365" s="219" t="s">
        <v>148</v>
      </c>
    </row>
    <row r="366" s="12" customFormat="1">
      <c r="B366" s="225"/>
      <c r="D366" s="215" t="s">
        <v>159</v>
      </c>
      <c r="E366" s="226" t="s">
        <v>5</v>
      </c>
      <c r="F366" s="227" t="s">
        <v>598</v>
      </c>
      <c r="H366" s="228">
        <v>8.9960000000000004</v>
      </c>
      <c r="I366" s="229"/>
      <c r="L366" s="225"/>
      <c r="M366" s="230"/>
      <c r="N366" s="231"/>
      <c r="O366" s="231"/>
      <c r="P366" s="231"/>
      <c r="Q366" s="231"/>
      <c r="R366" s="231"/>
      <c r="S366" s="231"/>
      <c r="T366" s="232"/>
      <c r="AT366" s="226" t="s">
        <v>159</v>
      </c>
      <c r="AU366" s="226" t="s">
        <v>83</v>
      </c>
      <c r="AV366" s="12" t="s">
        <v>83</v>
      </c>
      <c r="AW366" s="12" t="s">
        <v>35</v>
      </c>
      <c r="AX366" s="12" t="s">
        <v>72</v>
      </c>
      <c r="AY366" s="226" t="s">
        <v>148</v>
      </c>
    </row>
    <row r="367" s="13" customFormat="1">
      <c r="B367" s="233"/>
      <c r="D367" s="215" t="s">
        <v>159</v>
      </c>
      <c r="E367" s="234" t="s">
        <v>5</v>
      </c>
      <c r="F367" s="235" t="s">
        <v>186</v>
      </c>
      <c r="H367" s="236">
        <v>28.271000000000001</v>
      </c>
      <c r="I367" s="237"/>
      <c r="L367" s="233"/>
      <c r="M367" s="238"/>
      <c r="N367" s="239"/>
      <c r="O367" s="239"/>
      <c r="P367" s="239"/>
      <c r="Q367" s="239"/>
      <c r="R367" s="239"/>
      <c r="S367" s="239"/>
      <c r="T367" s="240"/>
      <c r="AT367" s="234" t="s">
        <v>159</v>
      </c>
      <c r="AU367" s="234" t="s">
        <v>83</v>
      </c>
      <c r="AV367" s="13" t="s">
        <v>155</v>
      </c>
      <c r="AW367" s="13" t="s">
        <v>35</v>
      </c>
      <c r="AX367" s="13" t="s">
        <v>80</v>
      </c>
      <c r="AY367" s="234" t="s">
        <v>148</v>
      </c>
    </row>
    <row r="368" s="1" customFormat="1" ht="25.5" customHeight="1">
      <c r="B368" s="202"/>
      <c r="C368" s="203" t="s">
        <v>611</v>
      </c>
      <c r="D368" s="203" t="s">
        <v>150</v>
      </c>
      <c r="E368" s="204" t="s">
        <v>612</v>
      </c>
      <c r="F368" s="205" t="s">
        <v>613</v>
      </c>
      <c r="G368" s="206" t="s">
        <v>256</v>
      </c>
      <c r="H368" s="207">
        <v>5.7359999999999998</v>
      </c>
      <c r="I368" s="208"/>
      <c r="J368" s="209">
        <f>ROUND(I368*H368,2)</f>
        <v>0</v>
      </c>
      <c r="K368" s="205" t="s">
        <v>154</v>
      </c>
      <c r="L368" s="47"/>
      <c r="M368" s="210" t="s">
        <v>5</v>
      </c>
      <c r="N368" s="211" t="s">
        <v>43</v>
      </c>
      <c r="O368" s="48"/>
      <c r="P368" s="212">
        <f>O368*H368</f>
        <v>0</v>
      </c>
      <c r="Q368" s="212">
        <v>0</v>
      </c>
      <c r="R368" s="212">
        <f>Q368*H368</f>
        <v>0</v>
      </c>
      <c r="S368" s="212">
        <v>0</v>
      </c>
      <c r="T368" s="213">
        <f>S368*H368</f>
        <v>0</v>
      </c>
      <c r="AR368" s="25" t="s">
        <v>155</v>
      </c>
      <c r="AT368" s="25" t="s">
        <v>150</v>
      </c>
      <c r="AU368" s="25" t="s">
        <v>83</v>
      </c>
      <c r="AY368" s="25" t="s">
        <v>148</v>
      </c>
      <c r="BE368" s="214">
        <f>IF(N368="základní",J368,0)</f>
        <v>0</v>
      </c>
      <c r="BF368" s="214">
        <f>IF(N368="snížená",J368,0)</f>
        <v>0</v>
      </c>
      <c r="BG368" s="214">
        <f>IF(N368="zákl. přenesená",J368,0)</f>
        <v>0</v>
      </c>
      <c r="BH368" s="214">
        <f>IF(N368="sníž. přenesená",J368,0)</f>
        <v>0</v>
      </c>
      <c r="BI368" s="214">
        <f>IF(N368="nulová",J368,0)</f>
        <v>0</v>
      </c>
      <c r="BJ368" s="25" t="s">
        <v>80</v>
      </c>
      <c r="BK368" s="214">
        <f>ROUND(I368*H368,2)</f>
        <v>0</v>
      </c>
      <c r="BL368" s="25" t="s">
        <v>155</v>
      </c>
      <c r="BM368" s="25" t="s">
        <v>614</v>
      </c>
    </row>
    <row r="369" s="1" customFormat="1">
      <c r="B369" s="47"/>
      <c r="D369" s="215" t="s">
        <v>157</v>
      </c>
      <c r="F369" s="216" t="s">
        <v>615</v>
      </c>
      <c r="I369" s="176"/>
      <c r="L369" s="47"/>
      <c r="M369" s="217"/>
      <c r="N369" s="48"/>
      <c r="O369" s="48"/>
      <c r="P369" s="48"/>
      <c r="Q369" s="48"/>
      <c r="R369" s="48"/>
      <c r="S369" s="48"/>
      <c r="T369" s="86"/>
      <c r="AT369" s="25" t="s">
        <v>157</v>
      </c>
      <c r="AU369" s="25" t="s">
        <v>83</v>
      </c>
    </row>
    <row r="370" s="11" customFormat="1">
      <c r="B370" s="218"/>
      <c r="D370" s="215" t="s">
        <v>159</v>
      </c>
      <c r="E370" s="219" t="s">
        <v>5</v>
      </c>
      <c r="F370" s="220" t="s">
        <v>597</v>
      </c>
      <c r="H370" s="219" t="s">
        <v>5</v>
      </c>
      <c r="I370" s="221"/>
      <c r="L370" s="218"/>
      <c r="M370" s="222"/>
      <c r="N370" s="223"/>
      <c r="O370" s="223"/>
      <c r="P370" s="223"/>
      <c r="Q370" s="223"/>
      <c r="R370" s="223"/>
      <c r="S370" s="223"/>
      <c r="T370" s="224"/>
      <c r="AT370" s="219" t="s">
        <v>159</v>
      </c>
      <c r="AU370" s="219" t="s">
        <v>83</v>
      </c>
      <c r="AV370" s="11" t="s">
        <v>80</v>
      </c>
      <c r="AW370" s="11" t="s">
        <v>35</v>
      </c>
      <c r="AX370" s="11" t="s">
        <v>72</v>
      </c>
      <c r="AY370" s="219" t="s">
        <v>148</v>
      </c>
    </row>
    <row r="371" s="12" customFormat="1">
      <c r="B371" s="225"/>
      <c r="D371" s="215" t="s">
        <v>159</v>
      </c>
      <c r="E371" s="226" t="s">
        <v>5</v>
      </c>
      <c r="F371" s="227" t="s">
        <v>599</v>
      </c>
      <c r="H371" s="228">
        <v>3.4119999999999999</v>
      </c>
      <c r="I371" s="229"/>
      <c r="L371" s="225"/>
      <c r="M371" s="230"/>
      <c r="N371" s="231"/>
      <c r="O371" s="231"/>
      <c r="P371" s="231"/>
      <c r="Q371" s="231"/>
      <c r="R371" s="231"/>
      <c r="S371" s="231"/>
      <c r="T371" s="232"/>
      <c r="AT371" s="226" t="s">
        <v>159</v>
      </c>
      <c r="AU371" s="226" t="s">
        <v>83</v>
      </c>
      <c r="AV371" s="12" t="s">
        <v>83</v>
      </c>
      <c r="AW371" s="12" t="s">
        <v>35</v>
      </c>
      <c r="AX371" s="12" t="s">
        <v>72</v>
      </c>
      <c r="AY371" s="226" t="s">
        <v>148</v>
      </c>
    </row>
    <row r="372" s="12" customFormat="1">
      <c r="B372" s="225"/>
      <c r="D372" s="215" t="s">
        <v>159</v>
      </c>
      <c r="E372" s="226" t="s">
        <v>5</v>
      </c>
      <c r="F372" s="227" t="s">
        <v>600</v>
      </c>
      <c r="H372" s="228">
        <v>2.3239999999999998</v>
      </c>
      <c r="I372" s="229"/>
      <c r="L372" s="225"/>
      <c r="M372" s="230"/>
      <c r="N372" s="231"/>
      <c r="O372" s="231"/>
      <c r="P372" s="231"/>
      <c r="Q372" s="231"/>
      <c r="R372" s="231"/>
      <c r="S372" s="231"/>
      <c r="T372" s="232"/>
      <c r="AT372" s="226" t="s">
        <v>159</v>
      </c>
      <c r="AU372" s="226" t="s">
        <v>83</v>
      </c>
      <c r="AV372" s="12" t="s">
        <v>83</v>
      </c>
      <c r="AW372" s="12" t="s">
        <v>35</v>
      </c>
      <c r="AX372" s="12" t="s">
        <v>72</v>
      </c>
      <c r="AY372" s="226" t="s">
        <v>148</v>
      </c>
    </row>
    <row r="373" s="13" customFormat="1">
      <c r="B373" s="233"/>
      <c r="D373" s="215" t="s">
        <v>159</v>
      </c>
      <c r="E373" s="234" t="s">
        <v>5</v>
      </c>
      <c r="F373" s="235" t="s">
        <v>186</v>
      </c>
      <c r="H373" s="236">
        <v>5.7359999999999998</v>
      </c>
      <c r="I373" s="237"/>
      <c r="L373" s="233"/>
      <c r="M373" s="238"/>
      <c r="N373" s="239"/>
      <c r="O373" s="239"/>
      <c r="P373" s="239"/>
      <c r="Q373" s="239"/>
      <c r="R373" s="239"/>
      <c r="S373" s="239"/>
      <c r="T373" s="240"/>
      <c r="AT373" s="234" t="s">
        <v>159</v>
      </c>
      <c r="AU373" s="234" t="s">
        <v>83</v>
      </c>
      <c r="AV373" s="13" t="s">
        <v>155</v>
      </c>
      <c r="AW373" s="13" t="s">
        <v>35</v>
      </c>
      <c r="AX373" s="13" t="s">
        <v>80</v>
      </c>
      <c r="AY373" s="234" t="s">
        <v>148</v>
      </c>
    </row>
    <row r="374" s="1" customFormat="1" ht="16.5" customHeight="1">
      <c r="B374" s="202"/>
      <c r="C374" s="203" t="s">
        <v>616</v>
      </c>
      <c r="D374" s="203" t="s">
        <v>150</v>
      </c>
      <c r="E374" s="204" t="s">
        <v>617</v>
      </c>
      <c r="F374" s="205" t="s">
        <v>618</v>
      </c>
      <c r="G374" s="206" t="s">
        <v>229</v>
      </c>
      <c r="H374" s="207">
        <v>51.399999999999999</v>
      </c>
      <c r="I374" s="208"/>
      <c r="J374" s="209">
        <f>ROUND(I374*H374,2)</f>
        <v>0</v>
      </c>
      <c r="K374" s="205" t="s">
        <v>154</v>
      </c>
      <c r="L374" s="47"/>
      <c r="M374" s="210" t="s">
        <v>5</v>
      </c>
      <c r="N374" s="211" t="s">
        <v>43</v>
      </c>
      <c r="O374" s="48"/>
      <c r="P374" s="212">
        <f>O374*H374</f>
        <v>0</v>
      </c>
      <c r="Q374" s="212">
        <v>0.378</v>
      </c>
      <c r="R374" s="212">
        <f>Q374*H374</f>
        <v>19.429199999999998</v>
      </c>
      <c r="S374" s="212">
        <v>0</v>
      </c>
      <c r="T374" s="213">
        <f>S374*H374</f>
        <v>0</v>
      </c>
      <c r="AR374" s="25" t="s">
        <v>155</v>
      </c>
      <c r="AT374" s="25" t="s">
        <v>150</v>
      </c>
      <c r="AU374" s="25" t="s">
        <v>83</v>
      </c>
      <c r="AY374" s="25" t="s">
        <v>148</v>
      </c>
      <c r="BE374" s="214">
        <f>IF(N374="základní",J374,0)</f>
        <v>0</v>
      </c>
      <c r="BF374" s="214">
        <f>IF(N374="snížená",J374,0)</f>
        <v>0</v>
      </c>
      <c r="BG374" s="214">
        <f>IF(N374="zákl. přenesená",J374,0)</f>
        <v>0</v>
      </c>
      <c r="BH374" s="214">
        <f>IF(N374="sníž. přenesená",J374,0)</f>
        <v>0</v>
      </c>
      <c r="BI374" s="214">
        <f>IF(N374="nulová",J374,0)</f>
        <v>0</v>
      </c>
      <c r="BJ374" s="25" t="s">
        <v>80</v>
      </c>
      <c r="BK374" s="214">
        <f>ROUND(I374*H374,2)</f>
        <v>0</v>
      </c>
      <c r="BL374" s="25" t="s">
        <v>155</v>
      </c>
      <c r="BM374" s="25" t="s">
        <v>619</v>
      </c>
    </row>
    <row r="375" s="1" customFormat="1">
      <c r="B375" s="47"/>
      <c r="D375" s="215" t="s">
        <v>157</v>
      </c>
      <c r="F375" s="216" t="s">
        <v>620</v>
      </c>
      <c r="I375" s="176"/>
      <c r="L375" s="47"/>
      <c r="M375" s="217"/>
      <c r="N375" s="48"/>
      <c r="O375" s="48"/>
      <c r="P375" s="48"/>
      <c r="Q375" s="48"/>
      <c r="R375" s="48"/>
      <c r="S375" s="48"/>
      <c r="T375" s="86"/>
      <c r="AT375" s="25" t="s">
        <v>157</v>
      </c>
      <c r="AU375" s="25" t="s">
        <v>83</v>
      </c>
    </row>
    <row r="376" s="12" customFormat="1">
      <c r="B376" s="225"/>
      <c r="D376" s="215" t="s">
        <v>159</v>
      </c>
      <c r="E376" s="226" t="s">
        <v>5</v>
      </c>
      <c r="F376" s="227" t="s">
        <v>621</v>
      </c>
      <c r="H376" s="228">
        <v>51.399999999999999</v>
      </c>
      <c r="I376" s="229"/>
      <c r="L376" s="225"/>
      <c r="M376" s="230"/>
      <c r="N376" s="231"/>
      <c r="O376" s="231"/>
      <c r="P376" s="231"/>
      <c r="Q376" s="231"/>
      <c r="R376" s="231"/>
      <c r="S376" s="231"/>
      <c r="T376" s="232"/>
      <c r="AT376" s="226" t="s">
        <v>159</v>
      </c>
      <c r="AU376" s="226" t="s">
        <v>83</v>
      </c>
      <c r="AV376" s="12" t="s">
        <v>83</v>
      </c>
      <c r="AW376" s="12" t="s">
        <v>35</v>
      </c>
      <c r="AX376" s="12" t="s">
        <v>80</v>
      </c>
      <c r="AY376" s="226" t="s">
        <v>148</v>
      </c>
    </row>
    <row r="377" s="1" customFormat="1" ht="16.5" customHeight="1">
      <c r="B377" s="202"/>
      <c r="C377" s="203" t="s">
        <v>622</v>
      </c>
      <c r="D377" s="203" t="s">
        <v>150</v>
      </c>
      <c r="E377" s="204" t="s">
        <v>623</v>
      </c>
      <c r="F377" s="205" t="s">
        <v>624</v>
      </c>
      <c r="G377" s="206" t="s">
        <v>229</v>
      </c>
      <c r="H377" s="207">
        <v>25.699999999999999</v>
      </c>
      <c r="I377" s="208"/>
      <c r="J377" s="209">
        <f>ROUND(I377*H377,2)</f>
        <v>0</v>
      </c>
      <c r="K377" s="205" t="s">
        <v>154</v>
      </c>
      <c r="L377" s="47"/>
      <c r="M377" s="210" t="s">
        <v>5</v>
      </c>
      <c r="N377" s="211" t="s">
        <v>43</v>
      </c>
      <c r="O377" s="48"/>
      <c r="P377" s="212">
        <f>O377*H377</f>
        <v>0</v>
      </c>
      <c r="Q377" s="212">
        <v>0.25094</v>
      </c>
      <c r="R377" s="212">
        <f>Q377*H377</f>
        <v>6.4491579999999997</v>
      </c>
      <c r="S377" s="212">
        <v>0</v>
      </c>
      <c r="T377" s="213">
        <f>S377*H377</f>
        <v>0</v>
      </c>
      <c r="AR377" s="25" t="s">
        <v>155</v>
      </c>
      <c r="AT377" s="25" t="s">
        <v>150</v>
      </c>
      <c r="AU377" s="25" t="s">
        <v>83</v>
      </c>
      <c r="AY377" s="25" t="s">
        <v>148</v>
      </c>
      <c r="BE377" s="214">
        <f>IF(N377="základní",J377,0)</f>
        <v>0</v>
      </c>
      <c r="BF377" s="214">
        <f>IF(N377="snížená",J377,0)</f>
        <v>0</v>
      </c>
      <c r="BG377" s="214">
        <f>IF(N377="zákl. přenesená",J377,0)</f>
        <v>0</v>
      </c>
      <c r="BH377" s="214">
        <f>IF(N377="sníž. přenesená",J377,0)</f>
        <v>0</v>
      </c>
      <c r="BI377" s="214">
        <f>IF(N377="nulová",J377,0)</f>
        <v>0</v>
      </c>
      <c r="BJ377" s="25" t="s">
        <v>80</v>
      </c>
      <c r="BK377" s="214">
        <f>ROUND(I377*H377,2)</f>
        <v>0</v>
      </c>
      <c r="BL377" s="25" t="s">
        <v>155</v>
      </c>
      <c r="BM377" s="25" t="s">
        <v>625</v>
      </c>
    </row>
    <row r="378" s="1" customFormat="1">
      <c r="B378" s="47"/>
      <c r="D378" s="215" t="s">
        <v>157</v>
      </c>
      <c r="F378" s="216" t="s">
        <v>626</v>
      </c>
      <c r="I378" s="176"/>
      <c r="L378" s="47"/>
      <c r="M378" s="217"/>
      <c r="N378" s="48"/>
      <c r="O378" s="48"/>
      <c r="P378" s="48"/>
      <c r="Q378" s="48"/>
      <c r="R378" s="48"/>
      <c r="S378" s="48"/>
      <c r="T378" s="86"/>
      <c r="AT378" s="25" t="s">
        <v>157</v>
      </c>
      <c r="AU378" s="25" t="s">
        <v>83</v>
      </c>
    </row>
    <row r="379" s="12" customFormat="1">
      <c r="B379" s="225"/>
      <c r="D379" s="215" t="s">
        <v>159</v>
      </c>
      <c r="E379" s="226" t="s">
        <v>5</v>
      </c>
      <c r="F379" s="227" t="s">
        <v>561</v>
      </c>
      <c r="H379" s="228">
        <v>25.699999999999999</v>
      </c>
      <c r="I379" s="229"/>
      <c r="L379" s="225"/>
      <c r="M379" s="230"/>
      <c r="N379" s="231"/>
      <c r="O379" s="231"/>
      <c r="P379" s="231"/>
      <c r="Q379" s="231"/>
      <c r="R379" s="231"/>
      <c r="S379" s="231"/>
      <c r="T379" s="232"/>
      <c r="AT379" s="226" t="s">
        <v>159</v>
      </c>
      <c r="AU379" s="226" t="s">
        <v>83</v>
      </c>
      <c r="AV379" s="12" t="s">
        <v>83</v>
      </c>
      <c r="AW379" s="12" t="s">
        <v>35</v>
      </c>
      <c r="AX379" s="12" t="s">
        <v>80</v>
      </c>
      <c r="AY379" s="226" t="s">
        <v>148</v>
      </c>
    </row>
    <row r="380" s="1" customFormat="1" ht="16.5" customHeight="1">
      <c r="B380" s="202"/>
      <c r="C380" s="203" t="s">
        <v>627</v>
      </c>
      <c r="D380" s="203" t="s">
        <v>150</v>
      </c>
      <c r="E380" s="204" t="s">
        <v>617</v>
      </c>
      <c r="F380" s="205" t="s">
        <v>618</v>
      </c>
      <c r="G380" s="206" t="s">
        <v>229</v>
      </c>
      <c r="H380" s="207">
        <v>15.51</v>
      </c>
      <c r="I380" s="208"/>
      <c r="J380" s="209">
        <f>ROUND(I380*H380,2)</f>
        <v>0</v>
      </c>
      <c r="K380" s="205" t="s">
        <v>154</v>
      </c>
      <c r="L380" s="47"/>
      <c r="M380" s="210" t="s">
        <v>5</v>
      </c>
      <c r="N380" s="211" t="s">
        <v>43</v>
      </c>
      <c r="O380" s="48"/>
      <c r="P380" s="212">
        <f>O380*H380</f>
        <v>0</v>
      </c>
      <c r="Q380" s="212">
        <v>0.378</v>
      </c>
      <c r="R380" s="212">
        <f>Q380*H380</f>
        <v>5.8627799999999999</v>
      </c>
      <c r="S380" s="212">
        <v>0</v>
      </c>
      <c r="T380" s="213">
        <f>S380*H380</f>
        <v>0</v>
      </c>
      <c r="AR380" s="25" t="s">
        <v>155</v>
      </c>
      <c r="AT380" s="25" t="s">
        <v>150</v>
      </c>
      <c r="AU380" s="25" t="s">
        <v>83</v>
      </c>
      <c r="AY380" s="25" t="s">
        <v>148</v>
      </c>
      <c r="BE380" s="214">
        <f>IF(N380="základní",J380,0)</f>
        <v>0</v>
      </c>
      <c r="BF380" s="214">
        <f>IF(N380="snížená",J380,0)</f>
        <v>0</v>
      </c>
      <c r="BG380" s="214">
        <f>IF(N380="zákl. přenesená",J380,0)</f>
        <v>0</v>
      </c>
      <c r="BH380" s="214">
        <f>IF(N380="sníž. přenesená",J380,0)</f>
        <v>0</v>
      </c>
      <c r="BI380" s="214">
        <f>IF(N380="nulová",J380,0)</f>
        <v>0</v>
      </c>
      <c r="BJ380" s="25" t="s">
        <v>80</v>
      </c>
      <c r="BK380" s="214">
        <f>ROUND(I380*H380,2)</f>
        <v>0</v>
      </c>
      <c r="BL380" s="25" t="s">
        <v>155</v>
      </c>
      <c r="BM380" s="25" t="s">
        <v>628</v>
      </c>
    </row>
    <row r="381" s="1" customFormat="1">
      <c r="B381" s="47"/>
      <c r="D381" s="215" t="s">
        <v>157</v>
      </c>
      <c r="F381" s="216" t="s">
        <v>620</v>
      </c>
      <c r="I381" s="176"/>
      <c r="L381" s="47"/>
      <c r="M381" s="217"/>
      <c r="N381" s="48"/>
      <c r="O381" s="48"/>
      <c r="P381" s="48"/>
      <c r="Q381" s="48"/>
      <c r="R381" s="48"/>
      <c r="S381" s="48"/>
      <c r="T381" s="86"/>
      <c r="AT381" s="25" t="s">
        <v>157</v>
      </c>
      <c r="AU381" s="25" t="s">
        <v>83</v>
      </c>
    </row>
    <row r="382" s="12" customFormat="1">
      <c r="B382" s="225"/>
      <c r="D382" s="215" t="s">
        <v>159</v>
      </c>
      <c r="E382" s="226" t="s">
        <v>5</v>
      </c>
      <c r="F382" s="227" t="s">
        <v>567</v>
      </c>
      <c r="H382" s="228">
        <v>15.51</v>
      </c>
      <c r="I382" s="229"/>
      <c r="L382" s="225"/>
      <c r="M382" s="230"/>
      <c r="N382" s="231"/>
      <c r="O382" s="231"/>
      <c r="P382" s="231"/>
      <c r="Q382" s="231"/>
      <c r="R382" s="231"/>
      <c r="S382" s="231"/>
      <c r="T382" s="232"/>
      <c r="AT382" s="226" t="s">
        <v>159</v>
      </c>
      <c r="AU382" s="226" t="s">
        <v>83</v>
      </c>
      <c r="AV382" s="12" t="s">
        <v>83</v>
      </c>
      <c r="AW382" s="12" t="s">
        <v>35</v>
      </c>
      <c r="AX382" s="12" t="s">
        <v>80</v>
      </c>
      <c r="AY382" s="226" t="s">
        <v>148</v>
      </c>
    </row>
    <row r="383" s="1" customFormat="1" ht="16.5" customHeight="1">
      <c r="B383" s="202"/>
      <c r="C383" s="203" t="s">
        <v>629</v>
      </c>
      <c r="D383" s="203" t="s">
        <v>150</v>
      </c>
      <c r="E383" s="204" t="s">
        <v>630</v>
      </c>
      <c r="F383" s="205" t="s">
        <v>631</v>
      </c>
      <c r="G383" s="206" t="s">
        <v>229</v>
      </c>
      <c r="H383" s="207">
        <v>15.51</v>
      </c>
      <c r="I383" s="208"/>
      <c r="J383" s="209">
        <f>ROUND(I383*H383,2)</f>
        <v>0</v>
      </c>
      <c r="K383" s="205" t="s">
        <v>154</v>
      </c>
      <c r="L383" s="47"/>
      <c r="M383" s="210" t="s">
        <v>5</v>
      </c>
      <c r="N383" s="211" t="s">
        <v>43</v>
      </c>
      <c r="O383" s="48"/>
      <c r="P383" s="212">
        <f>O383*H383</f>
        <v>0</v>
      </c>
      <c r="Q383" s="212">
        <v>0.37190000000000001</v>
      </c>
      <c r="R383" s="212">
        <f>Q383*H383</f>
        <v>5.7681690000000003</v>
      </c>
      <c r="S383" s="212">
        <v>0</v>
      </c>
      <c r="T383" s="213">
        <f>S383*H383</f>
        <v>0</v>
      </c>
      <c r="AR383" s="25" t="s">
        <v>155</v>
      </c>
      <c r="AT383" s="25" t="s">
        <v>150</v>
      </c>
      <c r="AU383" s="25" t="s">
        <v>83</v>
      </c>
      <c r="AY383" s="25" t="s">
        <v>148</v>
      </c>
      <c r="BE383" s="214">
        <f>IF(N383="základní",J383,0)</f>
        <v>0</v>
      </c>
      <c r="BF383" s="214">
        <f>IF(N383="snížená",J383,0)</f>
        <v>0</v>
      </c>
      <c r="BG383" s="214">
        <f>IF(N383="zákl. přenesená",J383,0)</f>
        <v>0</v>
      </c>
      <c r="BH383" s="214">
        <f>IF(N383="sníž. přenesená",J383,0)</f>
        <v>0</v>
      </c>
      <c r="BI383" s="214">
        <f>IF(N383="nulová",J383,0)</f>
        <v>0</v>
      </c>
      <c r="BJ383" s="25" t="s">
        <v>80</v>
      </c>
      <c r="BK383" s="214">
        <f>ROUND(I383*H383,2)</f>
        <v>0</v>
      </c>
      <c r="BL383" s="25" t="s">
        <v>155</v>
      </c>
      <c r="BM383" s="25" t="s">
        <v>632</v>
      </c>
    </row>
    <row r="384" s="1" customFormat="1">
      <c r="B384" s="47"/>
      <c r="D384" s="215" t="s">
        <v>157</v>
      </c>
      <c r="F384" s="216" t="s">
        <v>633</v>
      </c>
      <c r="I384" s="176"/>
      <c r="L384" s="47"/>
      <c r="M384" s="217"/>
      <c r="N384" s="48"/>
      <c r="O384" s="48"/>
      <c r="P384" s="48"/>
      <c r="Q384" s="48"/>
      <c r="R384" s="48"/>
      <c r="S384" s="48"/>
      <c r="T384" s="86"/>
      <c r="AT384" s="25" t="s">
        <v>157</v>
      </c>
      <c r="AU384" s="25" t="s">
        <v>83</v>
      </c>
    </row>
    <row r="385" s="12" customFormat="1">
      <c r="B385" s="225"/>
      <c r="D385" s="215" t="s">
        <v>159</v>
      </c>
      <c r="E385" s="226" t="s">
        <v>5</v>
      </c>
      <c r="F385" s="227" t="s">
        <v>567</v>
      </c>
      <c r="H385" s="228">
        <v>15.51</v>
      </c>
      <c r="I385" s="229"/>
      <c r="L385" s="225"/>
      <c r="M385" s="230"/>
      <c r="N385" s="231"/>
      <c r="O385" s="231"/>
      <c r="P385" s="231"/>
      <c r="Q385" s="231"/>
      <c r="R385" s="231"/>
      <c r="S385" s="231"/>
      <c r="T385" s="232"/>
      <c r="AT385" s="226" t="s">
        <v>159</v>
      </c>
      <c r="AU385" s="226" t="s">
        <v>83</v>
      </c>
      <c r="AV385" s="12" t="s">
        <v>83</v>
      </c>
      <c r="AW385" s="12" t="s">
        <v>35</v>
      </c>
      <c r="AX385" s="12" t="s">
        <v>80</v>
      </c>
      <c r="AY385" s="226" t="s">
        <v>148</v>
      </c>
    </row>
    <row r="386" s="1" customFormat="1" ht="16.5" customHeight="1">
      <c r="B386" s="202"/>
      <c r="C386" s="203" t="s">
        <v>634</v>
      </c>
      <c r="D386" s="203" t="s">
        <v>150</v>
      </c>
      <c r="E386" s="204" t="s">
        <v>635</v>
      </c>
      <c r="F386" s="205" t="s">
        <v>636</v>
      </c>
      <c r="G386" s="206" t="s">
        <v>229</v>
      </c>
      <c r="H386" s="207">
        <v>15.51</v>
      </c>
      <c r="I386" s="208"/>
      <c r="J386" s="209">
        <f>ROUND(I386*H386,2)</f>
        <v>0</v>
      </c>
      <c r="K386" s="205" t="s">
        <v>154</v>
      </c>
      <c r="L386" s="47"/>
      <c r="M386" s="210" t="s">
        <v>5</v>
      </c>
      <c r="N386" s="211" t="s">
        <v>43</v>
      </c>
      <c r="O386" s="48"/>
      <c r="P386" s="212">
        <f>O386*H386</f>
        <v>0</v>
      </c>
      <c r="Q386" s="212">
        <v>0.00031</v>
      </c>
      <c r="R386" s="212">
        <f>Q386*H386</f>
        <v>0.0048081</v>
      </c>
      <c r="S386" s="212">
        <v>0</v>
      </c>
      <c r="T386" s="213">
        <f>S386*H386</f>
        <v>0</v>
      </c>
      <c r="AR386" s="25" t="s">
        <v>155</v>
      </c>
      <c r="AT386" s="25" t="s">
        <v>150</v>
      </c>
      <c r="AU386" s="25" t="s">
        <v>83</v>
      </c>
      <c r="AY386" s="25" t="s">
        <v>148</v>
      </c>
      <c r="BE386" s="214">
        <f>IF(N386="základní",J386,0)</f>
        <v>0</v>
      </c>
      <c r="BF386" s="214">
        <f>IF(N386="snížená",J386,0)</f>
        <v>0</v>
      </c>
      <c r="BG386" s="214">
        <f>IF(N386="zákl. přenesená",J386,0)</f>
        <v>0</v>
      </c>
      <c r="BH386" s="214">
        <f>IF(N386="sníž. přenesená",J386,0)</f>
        <v>0</v>
      </c>
      <c r="BI386" s="214">
        <f>IF(N386="nulová",J386,0)</f>
        <v>0</v>
      </c>
      <c r="BJ386" s="25" t="s">
        <v>80</v>
      </c>
      <c r="BK386" s="214">
        <f>ROUND(I386*H386,2)</f>
        <v>0</v>
      </c>
      <c r="BL386" s="25" t="s">
        <v>155</v>
      </c>
      <c r="BM386" s="25" t="s">
        <v>637</v>
      </c>
    </row>
    <row r="387" s="1" customFormat="1">
      <c r="B387" s="47"/>
      <c r="D387" s="215" t="s">
        <v>157</v>
      </c>
      <c r="F387" s="216" t="s">
        <v>638</v>
      </c>
      <c r="I387" s="176"/>
      <c r="L387" s="47"/>
      <c r="M387" s="217"/>
      <c r="N387" s="48"/>
      <c r="O387" s="48"/>
      <c r="P387" s="48"/>
      <c r="Q387" s="48"/>
      <c r="R387" s="48"/>
      <c r="S387" s="48"/>
      <c r="T387" s="86"/>
      <c r="AT387" s="25" t="s">
        <v>157</v>
      </c>
      <c r="AU387" s="25" t="s">
        <v>83</v>
      </c>
    </row>
    <row r="388" s="12" customFormat="1">
      <c r="B388" s="225"/>
      <c r="D388" s="215" t="s">
        <v>159</v>
      </c>
      <c r="E388" s="226" t="s">
        <v>5</v>
      </c>
      <c r="F388" s="227" t="s">
        <v>567</v>
      </c>
      <c r="H388" s="228">
        <v>15.51</v>
      </c>
      <c r="I388" s="229"/>
      <c r="L388" s="225"/>
      <c r="M388" s="230"/>
      <c r="N388" s="231"/>
      <c r="O388" s="231"/>
      <c r="P388" s="231"/>
      <c r="Q388" s="231"/>
      <c r="R388" s="231"/>
      <c r="S388" s="231"/>
      <c r="T388" s="232"/>
      <c r="AT388" s="226" t="s">
        <v>159</v>
      </c>
      <c r="AU388" s="226" t="s">
        <v>83</v>
      </c>
      <c r="AV388" s="12" t="s">
        <v>83</v>
      </c>
      <c r="AW388" s="12" t="s">
        <v>35</v>
      </c>
      <c r="AX388" s="12" t="s">
        <v>80</v>
      </c>
      <c r="AY388" s="226" t="s">
        <v>148</v>
      </c>
    </row>
    <row r="389" s="1" customFormat="1" ht="25.5" customHeight="1">
      <c r="B389" s="202"/>
      <c r="C389" s="203" t="s">
        <v>639</v>
      </c>
      <c r="D389" s="203" t="s">
        <v>150</v>
      </c>
      <c r="E389" s="204" t="s">
        <v>640</v>
      </c>
      <c r="F389" s="205" t="s">
        <v>641</v>
      </c>
      <c r="G389" s="206" t="s">
        <v>229</v>
      </c>
      <c r="H389" s="207">
        <v>15.51</v>
      </c>
      <c r="I389" s="208"/>
      <c r="J389" s="209">
        <f>ROUND(I389*H389,2)</f>
        <v>0</v>
      </c>
      <c r="K389" s="205" t="s">
        <v>154</v>
      </c>
      <c r="L389" s="47"/>
      <c r="M389" s="210" t="s">
        <v>5</v>
      </c>
      <c r="N389" s="211" t="s">
        <v>43</v>
      </c>
      <c r="O389" s="48"/>
      <c r="P389" s="212">
        <f>O389*H389</f>
        <v>0</v>
      </c>
      <c r="Q389" s="212">
        <v>0.15559000000000001</v>
      </c>
      <c r="R389" s="212">
        <f>Q389*H389</f>
        <v>2.4132009000000001</v>
      </c>
      <c r="S389" s="212">
        <v>0</v>
      </c>
      <c r="T389" s="213">
        <f>S389*H389</f>
        <v>0</v>
      </c>
      <c r="AR389" s="25" t="s">
        <v>155</v>
      </c>
      <c r="AT389" s="25" t="s">
        <v>150</v>
      </c>
      <c r="AU389" s="25" t="s">
        <v>83</v>
      </c>
      <c r="AY389" s="25" t="s">
        <v>148</v>
      </c>
      <c r="BE389" s="214">
        <f>IF(N389="základní",J389,0)</f>
        <v>0</v>
      </c>
      <c r="BF389" s="214">
        <f>IF(N389="snížená",J389,0)</f>
        <v>0</v>
      </c>
      <c r="BG389" s="214">
        <f>IF(N389="zákl. přenesená",J389,0)</f>
        <v>0</v>
      </c>
      <c r="BH389" s="214">
        <f>IF(N389="sníž. přenesená",J389,0)</f>
        <v>0</v>
      </c>
      <c r="BI389" s="214">
        <f>IF(N389="nulová",J389,0)</f>
        <v>0</v>
      </c>
      <c r="BJ389" s="25" t="s">
        <v>80</v>
      </c>
      <c r="BK389" s="214">
        <f>ROUND(I389*H389,2)</f>
        <v>0</v>
      </c>
      <c r="BL389" s="25" t="s">
        <v>155</v>
      </c>
      <c r="BM389" s="25" t="s">
        <v>642</v>
      </c>
    </row>
    <row r="390" s="1" customFormat="1">
      <c r="B390" s="47"/>
      <c r="D390" s="215" t="s">
        <v>157</v>
      </c>
      <c r="F390" s="216" t="s">
        <v>643</v>
      </c>
      <c r="I390" s="176"/>
      <c r="L390" s="47"/>
      <c r="M390" s="217"/>
      <c r="N390" s="48"/>
      <c r="O390" s="48"/>
      <c r="P390" s="48"/>
      <c r="Q390" s="48"/>
      <c r="R390" s="48"/>
      <c r="S390" s="48"/>
      <c r="T390" s="86"/>
      <c r="AT390" s="25" t="s">
        <v>157</v>
      </c>
      <c r="AU390" s="25" t="s">
        <v>83</v>
      </c>
    </row>
    <row r="391" s="12" customFormat="1">
      <c r="B391" s="225"/>
      <c r="D391" s="215" t="s">
        <v>159</v>
      </c>
      <c r="E391" s="226" t="s">
        <v>5</v>
      </c>
      <c r="F391" s="227" t="s">
        <v>567</v>
      </c>
      <c r="H391" s="228">
        <v>15.51</v>
      </c>
      <c r="I391" s="229"/>
      <c r="L391" s="225"/>
      <c r="M391" s="230"/>
      <c r="N391" s="231"/>
      <c r="O391" s="231"/>
      <c r="P391" s="231"/>
      <c r="Q391" s="231"/>
      <c r="R391" s="231"/>
      <c r="S391" s="231"/>
      <c r="T391" s="232"/>
      <c r="AT391" s="226" t="s">
        <v>159</v>
      </c>
      <c r="AU391" s="226" t="s">
        <v>83</v>
      </c>
      <c r="AV391" s="12" t="s">
        <v>83</v>
      </c>
      <c r="AW391" s="12" t="s">
        <v>35</v>
      </c>
      <c r="AX391" s="12" t="s">
        <v>80</v>
      </c>
      <c r="AY391" s="226" t="s">
        <v>148</v>
      </c>
    </row>
    <row r="392" s="1" customFormat="1" ht="16.5" customHeight="1">
      <c r="B392" s="202"/>
      <c r="C392" s="203" t="s">
        <v>644</v>
      </c>
      <c r="D392" s="203" t="s">
        <v>150</v>
      </c>
      <c r="E392" s="204" t="s">
        <v>635</v>
      </c>
      <c r="F392" s="205" t="s">
        <v>636</v>
      </c>
      <c r="G392" s="206" t="s">
        <v>229</v>
      </c>
      <c r="H392" s="207">
        <v>22.559999999999999</v>
      </c>
      <c r="I392" s="208"/>
      <c r="J392" s="209">
        <f>ROUND(I392*H392,2)</f>
        <v>0</v>
      </c>
      <c r="K392" s="205" t="s">
        <v>154</v>
      </c>
      <c r="L392" s="47"/>
      <c r="M392" s="210" t="s">
        <v>5</v>
      </c>
      <c r="N392" s="211" t="s">
        <v>43</v>
      </c>
      <c r="O392" s="48"/>
      <c r="P392" s="212">
        <f>O392*H392</f>
        <v>0</v>
      </c>
      <c r="Q392" s="212">
        <v>0.00031</v>
      </c>
      <c r="R392" s="212">
        <f>Q392*H392</f>
        <v>0.0069936</v>
      </c>
      <c r="S392" s="212">
        <v>0</v>
      </c>
      <c r="T392" s="213">
        <f>S392*H392</f>
        <v>0</v>
      </c>
      <c r="AR392" s="25" t="s">
        <v>155</v>
      </c>
      <c r="AT392" s="25" t="s">
        <v>150</v>
      </c>
      <c r="AU392" s="25" t="s">
        <v>83</v>
      </c>
      <c r="AY392" s="25" t="s">
        <v>148</v>
      </c>
      <c r="BE392" s="214">
        <f>IF(N392="základní",J392,0)</f>
        <v>0</v>
      </c>
      <c r="BF392" s="214">
        <f>IF(N392="snížená",J392,0)</f>
        <v>0</v>
      </c>
      <c r="BG392" s="214">
        <f>IF(N392="zákl. přenesená",J392,0)</f>
        <v>0</v>
      </c>
      <c r="BH392" s="214">
        <f>IF(N392="sníž. přenesená",J392,0)</f>
        <v>0</v>
      </c>
      <c r="BI392" s="214">
        <f>IF(N392="nulová",J392,0)</f>
        <v>0</v>
      </c>
      <c r="BJ392" s="25" t="s">
        <v>80</v>
      </c>
      <c r="BK392" s="214">
        <f>ROUND(I392*H392,2)</f>
        <v>0</v>
      </c>
      <c r="BL392" s="25" t="s">
        <v>155</v>
      </c>
      <c r="BM392" s="25" t="s">
        <v>645</v>
      </c>
    </row>
    <row r="393" s="1" customFormat="1">
      <c r="B393" s="47"/>
      <c r="D393" s="215" t="s">
        <v>157</v>
      </c>
      <c r="F393" s="216" t="s">
        <v>638</v>
      </c>
      <c r="I393" s="176"/>
      <c r="L393" s="47"/>
      <c r="M393" s="217"/>
      <c r="N393" s="48"/>
      <c r="O393" s="48"/>
      <c r="P393" s="48"/>
      <c r="Q393" s="48"/>
      <c r="R393" s="48"/>
      <c r="S393" s="48"/>
      <c r="T393" s="86"/>
      <c r="AT393" s="25" t="s">
        <v>157</v>
      </c>
      <c r="AU393" s="25" t="s">
        <v>83</v>
      </c>
    </row>
    <row r="394" s="12" customFormat="1">
      <c r="B394" s="225"/>
      <c r="D394" s="215" t="s">
        <v>159</v>
      </c>
      <c r="E394" s="226" t="s">
        <v>5</v>
      </c>
      <c r="F394" s="227" t="s">
        <v>578</v>
      </c>
      <c r="H394" s="228">
        <v>22.559999999999999</v>
      </c>
      <c r="I394" s="229"/>
      <c r="L394" s="225"/>
      <c r="M394" s="230"/>
      <c r="N394" s="231"/>
      <c r="O394" s="231"/>
      <c r="P394" s="231"/>
      <c r="Q394" s="231"/>
      <c r="R394" s="231"/>
      <c r="S394" s="231"/>
      <c r="T394" s="232"/>
      <c r="AT394" s="226" t="s">
        <v>159</v>
      </c>
      <c r="AU394" s="226" t="s">
        <v>83</v>
      </c>
      <c r="AV394" s="12" t="s">
        <v>83</v>
      </c>
      <c r="AW394" s="12" t="s">
        <v>35</v>
      </c>
      <c r="AX394" s="12" t="s">
        <v>80</v>
      </c>
      <c r="AY394" s="226" t="s">
        <v>148</v>
      </c>
    </row>
    <row r="395" s="1" customFormat="1" ht="25.5" customHeight="1">
      <c r="B395" s="202"/>
      <c r="C395" s="203" t="s">
        <v>646</v>
      </c>
      <c r="D395" s="203" t="s">
        <v>150</v>
      </c>
      <c r="E395" s="204" t="s">
        <v>647</v>
      </c>
      <c r="F395" s="205" t="s">
        <v>648</v>
      </c>
      <c r="G395" s="206" t="s">
        <v>229</v>
      </c>
      <c r="H395" s="207">
        <v>22.559999999999999</v>
      </c>
      <c r="I395" s="208"/>
      <c r="J395" s="209">
        <f>ROUND(I395*H395,2)</f>
        <v>0</v>
      </c>
      <c r="K395" s="205" t="s">
        <v>154</v>
      </c>
      <c r="L395" s="47"/>
      <c r="M395" s="210" t="s">
        <v>5</v>
      </c>
      <c r="N395" s="211" t="s">
        <v>43</v>
      </c>
      <c r="O395" s="48"/>
      <c r="P395" s="212">
        <f>O395*H395</f>
        <v>0</v>
      </c>
      <c r="Q395" s="212">
        <v>0.10373</v>
      </c>
      <c r="R395" s="212">
        <f>Q395*H395</f>
        <v>2.3401488000000001</v>
      </c>
      <c r="S395" s="212">
        <v>0</v>
      </c>
      <c r="T395" s="213">
        <f>S395*H395</f>
        <v>0</v>
      </c>
      <c r="AR395" s="25" t="s">
        <v>155</v>
      </c>
      <c r="AT395" s="25" t="s">
        <v>150</v>
      </c>
      <c r="AU395" s="25" t="s">
        <v>83</v>
      </c>
      <c r="AY395" s="25" t="s">
        <v>148</v>
      </c>
      <c r="BE395" s="214">
        <f>IF(N395="základní",J395,0)</f>
        <v>0</v>
      </c>
      <c r="BF395" s="214">
        <f>IF(N395="snížená",J395,0)</f>
        <v>0</v>
      </c>
      <c r="BG395" s="214">
        <f>IF(N395="zákl. přenesená",J395,0)</f>
        <v>0</v>
      </c>
      <c r="BH395" s="214">
        <f>IF(N395="sníž. přenesená",J395,0)</f>
        <v>0</v>
      </c>
      <c r="BI395" s="214">
        <f>IF(N395="nulová",J395,0)</f>
        <v>0</v>
      </c>
      <c r="BJ395" s="25" t="s">
        <v>80</v>
      </c>
      <c r="BK395" s="214">
        <f>ROUND(I395*H395,2)</f>
        <v>0</v>
      </c>
      <c r="BL395" s="25" t="s">
        <v>155</v>
      </c>
      <c r="BM395" s="25" t="s">
        <v>649</v>
      </c>
    </row>
    <row r="396" s="1" customFormat="1">
      <c r="B396" s="47"/>
      <c r="D396" s="215" t="s">
        <v>157</v>
      </c>
      <c r="F396" s="216" t="s">
        <v>650</v>
      </c>
      <c r="I396" s="176"/>
      <c r="L396" s="47"/>
      <c r="M396" s="217"/>
      <c r="N396" s="48"/>
      <c r="O396" s="48"/>
      <c r="P396" s="48"/>
      <c r="Q396" s="48"/>
      <c r="R396" s="48"/>
      <c r="S396" s="48"/>
      <c r="T396" s="86"/>
      <c r="AT396" s="25" t="s">
        <v>157</v>
      </c>
      <c r="AU396" s="25" t="s">
        <v>83</v>
      </c>
    </row>
    <row r="397" s="12" customFormat="1">
      <c r="B397" s="225"/>
      <c r="D397" s="215" t="s">
        <v>159</v>
      </c>
      <c r="E397" s="226" t="s">
        <v>5</v>
      </c>
      <c r="F397" s="227" t="s">
        <v>578</v>
      </c>
      <c r="H397" s="228">
        <v>22.559999999999999</v>
      </c>
      <c r="I397" s="229"/>
      <c r="L397" s="225"/>
      <c r="M397" s="230"/>
      <c r="N397" s="231"/>
      <c r="O397" s="231"/>
      <c r="P397" s="231"/>
      <c r="Q397" s="231"/>
      <c r="R397" s="231"/>
      <c r="S397" s="231"/>
      <c r="T397" s="232"/>
      <c r="AT397" s="226" t="s">
        <v>159</v>
      </c>
      <c r="AU397" s="226" t="s">
        <v>83</v>
      </c>
      <c r="AV397" s="12" t="s">
        <v>83</v>
      </c>
      <c r="AW397" s="12" t="s">
        <v>35</v>
      </c>
      <c r="AX397" s="12" t="s">
        <v>80</v>
      </c>
      <c r="AY397" s="226" t="s">
        <v>148</v>
      </c>
    </row>
    <row r="398" s="1" customFormat="1" ht="16.5" customHeight="1">
      <c r="B398" s="202"/>
      <c r="C398" s="203" t="s">
        <v>651</v>
      </c>
      <c r="D398" s="203" t="s">
        <v>150</v>
      </c>
      <c r="E398" s="204" t="s">
        <v>652</v>
      </c>
      <c r="F398" s="205" t="s">
        <v>653</v>
      </c>
      <c r="G398" s="206" t="s">
        <v>171</v>
      </c>
      <c r="H398" s="207">
        <v>23.5</v>
      </c>
      <c r="I398" s="208"/>
      <c r="J398" s="209">
        <f>ROUND(I398*H398,2)</f>
        <v>0</v>
      </c>
      <c r="K398" s="205" t="s">
        <v>5</v>
      </c>
      <c r="L398" s="47"/>
      <c r="M398" s="210" t="s">
        <v>5</v>
      </c>
      <c r="N398" s="211" t="s">
        <v>43</v>
      </c>
      <c r="O398" s="48"/>
      <c r="P398" s="212">
        <f>O398*H398</f>
        <v>0</v>
      </c>
      <c r="Q398" s="212">
        <v>0.00050000000000000001</v>
      </c>
      <c r="R398" s="212">
        <f>Q398*H398</f>
        <v>0.01175</v>
      </c>
      <c r="S398" s="212">
        <v>0</v>
      </c>
      <c r="T398" s="213">
        <f>S398*H398</f>
        <v>0</v>
      </c>
      <c r="AR398" s="25" t="s">
        <v>155</v>
      </c>
      <c r="AT398" s="25" t="s">
        <v>150</v>
      </c>
      <c r="AU398" s="25" t="s">
        <v>83</v>
      </c>
      <c r="AY398" s="25" t="s">
        <v>148</v>
      </c>
      <c r="BE398" s="214">
        <f>IF(N398="základní",J398,0)</f>
        <v>0</v>
      </c>
      <c r="BF398" s="214">
        <f>IF(N398="snížená",J398,0)</f>
        <v>0</v>
      </c>
      <c r="BG398" s="214">
        <f>IF(N398="zákl. přenesená",J398,0)</f>
        <v>0</v>
      </c>
      <c r="BH398" s="214">
        <f>IF(N398="sníž. přenesená",J398,0)</f>
        <v>0</v>
      </c>
      <c r="BI398" s="214">
        <f>IF(N398="nulová",J398,0)</f>
        <v>0</v>
      </c>
      <c r="BJ398" s="25" t="s">
        <v>80</v>
      </c>
      <c r="BK398" s="214">
        <f>ROUND(I398*H398,2)</f>
        <v>0</v>
      </c>
      <c r="BL398" s="25" t="s">
        <v>155</v>
      </c>
      <c r="BM398" s="25" t="s">
        <v>654</v>
      </c>
    </row>
    <row r="399" s="1" customFormat="1">
      <c r="B399" s="47"/>
      <c r="D399" s="215" t="s">
        <v>157</v>
      </c>
      <c r="F399" s="216" t="s">
        <v>653</v>
      </c>
      <c r="I399" s="176"/>
      <c r="L399" s="47"/>
      <c r="M399" s="217"/>
      <c r="N399" s="48"/>
      <c r="O399" s="48"/>
      <c r="P399" s="48"/>
      <c r="Q399" s="48"/>
      <c r="R399" s="48"/>
      <c r="S399" s="48"/>
      <c r="T399" s="86"/>
      <c r="AT399" s="25" t="s">
        <v>157</v>
      </c>
      <c r="AU399" s="25" t="s">
        <v>83</v>
      </c>
    </row>
    <row r="400" s="12" customFormat="1">
      <c r="B400" s="225"/>
      <c r="D400" s="215" t="s">
        <v>159</v>
      </c>
      <c r="E400" s="226" t="s">
        <v>5</v>
      </c>
      <c r="F400" s="227" t="s">
        <v>584</v>
      </c>
      <c r="H400" s="228">
        <v>23.5</v>
      </c>
      <c r="I400" s="229"/>
      <c r="L400" s="225"/>
      <c r="M400" s="230"/>
      <c r="N400" s="231"/>
      <c r="O400" s="231"/>
      <c r="P400" s="231"/>
      <c r="Q400" s="231"/>
      <c r="R400" s="231"/>
      <c r="S400" s="231"/>
      <c r="T400" s="232"/>
      <c r="AT400" s="226" t="s">
        <v>159</v>
      </c>
      <c r="AU400" s="226" t="s">
        <v>83</v>
      </c>
      <c r="AV400" s="12" t="s">
        <v>83</v>
      </c>
      <c r="AW400" s="12" t="s">
        <v>35</v>
      </c>
      <c r="AX400" s="12" t="s">
        <v>80</v>
      </c>
      <c r="AY400" s="226" t="s">
        <v>148</v>
      </c>
    </row>
    <row r="401" s="1" customFormat="1" ht="25.5" customHeight="1">
      <c r="B401" s="202"/>
      <c r="C401" s="203" t="s">
        <v>655</v>
      </c>
      <c r="D401" s="203" t="s">
        <v>150</v>
      </c>
      <c r="E401" s="204" t="s">
        <v>656</v>
      </c>
      <c r="F401" s="205" t="s">
        <v>657</v>
      </c>
      <c r="G401" s="206" t="s">
        <v>256</v>
      </c>
      <c r="H401" s="207">
        <v>42.286999999999999</v>
      </c>
      <c r="I401" s="208"/>
      <c r="J401" s="209">
        <f>ROUND(I401*H401,2)</f>
        <v>0</v>
      </c>
      <c r="K401" s="205" t="s">
        <v>154</v>
      </c>
      <c r="L401" s="47"/>
      <c r="M401" s="210" t="s">
        <v>5</v>
      </c>
      <c r="N401" s="211" t="s">
        <v>43</v>
      </c>
      <c r="O401" s="48"/>
      <c r="P401" s="212">
        <f>O401*H401</f>
        <v>0</v>
      </c>
      <c r="Q401" s="212">
        <v>0</v>
      </c>
      <c r="R401" s="212">
        <f>Q401*H401</f>
        <v>0</v>
      </c>
      <c r="S401" s="212">
        <v>0</v>
      </c>
      <c r="T401" s="213">
        <f>S401*H401</f>
        <v>0</v>
      </c>
      <c r="AR401" s="25" t="s">
        <v>155</v>
      </c>
      <c r="AT401" s="25" t="s">
        <v>150</v>
      </c>
      <c r="AU401" s="25" t="s">
        <v>83</v>
      </c>
      <c r="AY401" s="25" t="s">
        <v>148</v>
      </c>
      <c r="BE401" s="214">
        <f>IF(N401="základní",J401,0)</f>
        <v>0</v>
      </c>
      <c r="BF401" s="214">
        <f>IF(N401="snížená",J401,0)</f>
        <v>0</v>
      </c>
      <c r="BG401" s="214">
        <f>IF(N401="zákl. přenesená",J401,0)</f>
        <v>0</v>
      </c>
      <c r="BH401" s="214">
        <f>IF(N401="sníž. přenesená",J401,0)</f>
        <v>0</v>
      </c>
      <c r="BI401" s="214">
        <f>IF(N401="nulová",J401,0)</f>
        <v>0</v>
      </c>
      <c r="BJ401" s="25" t="s">
        <v>80</v>
      </c>
      <c r="BK401" s="214">
        <f>ROUND(I401*H401,2)</f>
        <v>0</v>
      </c>
      <c r="BL401" s="25" t="s">
        <v>155</v>
      </c>
      <c r="BM401" s="25" t="s">
        <v>658</v>
      </c>
    </row>
    <row r="402" s="1" customFormat="1">
      <c r="B402" s="47"/>
      <c r="D402" s="215" t="s">
        <v>157</v>
      </c>
      <c r="F402" s="216" t="s">
        <v>659</v>
      </c>
      <c r="I402" s="176"/>
      <c r="L402" s="47"/>
      <c r="M402" s="259"/>
      <c r="N402" s="260"/>
      <c r="O402" s="260"/>
      <c r="P402" s="260"/>
      <c r="Q402" s="260"/>
      <c r="R402" s="260"/>
      <c r="S402" s="260"/>
      <c r="T402" s="261"/>
      <c r="AT402" s="25" t="s">
        <v>157</v>
      </c>
      <c r="AU402" s="25" t="s">
        <v>83</v>
      </c>
    </row>
    <row r="403" s="1" customFormat="1" ht="6.96" customHeight="1">
      <c r="B403" s="68"/>
      <c r="C403" s="69"/>
      <c r="D403" s="69"/>
      <c r="E403" s="69"/>
      <c r="F403" s="69"/>
      <c r="G403" s="69"/>
      <c r="H403" s="69"/>
      <c r="I403" s="153"/>
      <c r="J403" s="69"/>
      <c r="K403" s="69"/>
      <c r="L403" s="47"/>
    </row>
  </sheetData>
  <autoFilter ref="C81:K402"/>
  <mergeCells count="10">
    <mergeCell ref="E7:H7"/>
    <mergeCell ref="E9:H9"/>
    <mergeCell ref="E24:H24"/>
    <mergeCell ref="E45:H45"/>
    <mergeCell ref="E47:H47"/>
    <mergeCell ref="J51:J52"/>
    <mergeCell ref="E72:H72"/>
    <mergeCell ref="E74:H74"/>
    <mergeCell ref="G1:H1"/>
    <mergeCell ref="L2:V2"/>
  </mergeCells>
  <hyperlinks>
    <hyperlink ref="F1:G1" location="C2" display="1) Krycí list soupisu"/>
    <hyperlink ref="G1:H1" location="C54" display="2) Rekapitulace"/>
    <hyperlink ref="J1" location="C81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23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1"/>
      <c r="B1" s="124"/>
      <c r="C1" s="124"/>
      <c r="D1" s="125" t="s">
        <v>1</v>
      </c>
      <c r="E1" s="124"/>
      <c r="F1" s="126" t="s">
        <v>112</v>
      </c>
      <c r="G1" s="126" t="s">
        <v>113</v>
      </c>
      <c r="H1" s="126"/>
      <c r="I1" s="127"/>
      <c r="J1" s="126" t="s">
        <v>114</v>
      </c>
      <c r="K1" s="125" t="s">
        <v>115</v>
      </c>
      <c r="L1" s="126" t="s">
        <v>116</v>
      </c>
      <c r="M1" s="126"/>
      <c r="N1" s="126"/>
      <c r="O1" s="126"/>
      <c r="P1" s="126"/>
      <c r="Q1" s="126"/>
      <c r="R1" s="126"/>
      <c r="S1" s="126"/>
      <c r="T1" s="126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ht="36.96" customHeight="1">
      <c r="L2" s="24" t="s">
        <v>8</v>
      </c>
      <c r="AT2" s="25" t="s">
        <v>86</v>
      </c>
    </row>
    <row r="3" ht="6.96" customHeight="1">
      <c r="B3" s="26"/>
      <c r="C3" s="27"/>
      <c r="D3" s="27"/>
      <c r="E3" s="27"/>
      <c r="F3" s="27"/>
      <c r="G3" s="27"/>
      <c r="H3" s="27"/>
      <c r="I3" s="128"/>
      <c r="J3" s="27"/>
      <c r="K3" s="28"/>
      <c r="AT3" s="25" t="s">
        <v>83</v>
      </c>
    </row>
    <row r="4" ht="36.96" customHeight="1">
      <c r="B4" s="29"/>
      <c r="C4" s="30"/>
      <c r="D4" s="31" t="s">
        <v>117</v>
      </c>
      <c r="E4" s="30"/>
      <c r="F4" s="30"/>
      <c r="G4" s="30"/>
      <c r="H4" s="30"/>
      <c r="I4" s="129"/>
      <c r="J4" s="30"/>
      <c r="K4" s="32"/>
      <c r="M4" s="33" t="s">
        <v>13</v>
      </c>
      <c r="AT4" s="25" t="s">
        <v>6</v>
      </c>
    </row>
    <row r="5" ht="6.96" customHeight="1">
      <c r="B5" s="29"/>
      <c r="C5" s="30"/>
      <c r="D5" s="30"/>
      <c r="E5" s="30"/>
      <c r="F5" s="30"/>
      <c r="G5" s="30"/>
      <c r="H5" s="30"/>
      <c r="I5" s="129"/>
      <c r="J5" s="30"/>
      <c r="K5" s="32"/>
    </row>
    <row r="6">
      <c r="B6" s="29"/>
      <c r="C6" s="30"/>
      <c r="D6" s="41" t="s">
        <v>19</v>
      </c>
      <c r="E6" s="30"/>
      <c r="F6" s="30"/>
      <c r="G6" s="30"/>
      <c r="H6" s="30"/>
      <c r="I6" s="129"/>
      <c r="J6" s="30"/>
      <c r="K6" s="32"/>
    </row>
    <row r="7" ht="16.5" customHeight="1">
      <c r="B7" s="29"/>
      <c r="C7" s="30"/>
      <c r="D7" s="30"/>
      <c r="E7" s="130" t="str">
        <f>'Rekapitulace stavby'!K6</f>
        <v>Zákupy - dostavba vodohospodářské infrastruktury na p.p.č.1609-II.etapa (bez dom.přípojek na p.p.č.1609/22,/23,/24,/25)</v>
      </c>
      <c r="F7" s="41"/>
      <c r="G7" s="41"/>
      <c r="H7" s="41"/>
      <c r="I7" s="129"/>
      <c r="J7" s="30"/>
      <c r="K7" s="32"/>
    </row>
    <row r="8" s="1" customFormat="1">
      <c r="B8" s="47"/>
      <c r="C8" s="48"/>
      <c r="D8" s="41" t="s">
        <v>118</v>
      </c>
      <c r="E8" s="48"/>
      <c r="F8" s="48"/>
      <c r="G8" s="48"/>
      <c r="H8" s="48"/>
      <c r="I8" s="131"/>
      <c r="J8" s="48"/>
      <c r="K8" s="52"/>
    </row>
    <row r="9" s="1" customFormat="1" ht="36.96" customHeight="1">
      <c r="B9" s="47"/>
      <c r="C9" s="48"/>
      <c r="D9" s="48"/>
      <c r="E9" s="132" t="s">
        <v>660</v>
      </c>
      <c r="F9" s="48"/>
      <c r="G9" s="48"/>
      <c r="H9" s="48"/>
      <c r="I9" s="131"/>
      <c r="J9" s="48"/>
      <c r="K9" s="52"/>
    </row>
    <row r="10" s="1" customFormat="1">
      <c r="B10" s="47"/>
      <c r="C10" s="48"/>
      <c r="D10" s="48"/>
      <c r="E10" s="48"/>
      <c r="F10" s="48"/>
      <c r="G10" s="48"/>
      <c r="H10" s="48"/>
      <c r="I10" s="131"/>
      <c r="J10" s="48"/>
      <c r="K10" s="52"/>
    </row>
    <row r="11" s="1" customFormat="1" ht="14.4" customHeight="1">
      <c r="B11" s="47"/>
      <c r="C11" s="48"/>
      <c r="D11" s="41" t="s">
        <v>21</v>
      </c>
      <c r="E11" s="48"/>
      <c r="F11" s="36" t="s">
        <v>82</v>
      </c>
      <c r="G11" s="48"/>
      <c r="H11" s="48"/>
      <c r="I11" s="133" t="s">
        <v>22</v>
      </c>
      <c r="J11" s="36" t="s">
        <v>120</v>
      </c>
      <c r="K11" s="52"/>
    </row>
    <row r="12" s="1" customFormat="1" ht="14.4" customHeight="1">
      <c r="B12" s="47"/>
      <c r="C12" s="48"/>
      <c r="D12" s="41" t="s">
        <v>23</v>
      </c>
      <c r="E12" s="48"/>
      <c r="F12" s="36" t="s">
        <v>24</v>
      </c>
      <c r="G12" s="48"/>
      <c r="H12" s="48"/>
      <c r="I12" s="133" t="s">
        <v>25</v>
      </c>
      <c r="J12" s="134" t="str">
        <f>'Rekapitulace stavby'!AN8</f>
        <v>23. 3. 2018</v>
      </c>
      <c r="K12" s="52"/>
    </row>
    <row r="13" s="1" customFormat="1" ht="10.8" customHeight="1">
      <c r="B13" s="47"/>
      <c r="C13" s="48"/>
      <c r="D13" s="48"/>
      <c r="E13" s="48"/>
      <c r="F13" s="48"/>
      <c r="G13" s="48"/>
      <c r="H13" s="48"/>
      <c r="I13" s="131"/>
      <c r="J13" s="48"/>
      <c r="K13" s="52"/>
    </row>
    <row r="14" s="1" customFormat="1" ht="14.4" customHeight="1">
      <c r="B14" s="47"/>
      <c r="C14" s="48"/>
      <c r="D14" s="41" t="s">
        <v>27</v>
      </c>
      <c r="E14" s="48"/>
      <c r="F14" s="48"/>
      <c r="G14" s="48"/>
      <c r="H14" s="48"/>
      <c r="I14" s="133" t="s">
        <v>28</v>
      </c>
      <c r="J14" s="36" t="s">
        <v>5</v>
      </c>
      <c r="K14" s="52"/>
    </row>
    <row r="15" s="1" customFormat="1" ht="18" customHeight="1">
      <c r="B15" s="47"/>
      <c r="C15" s="48"/>
      <c r="D15" s="48"/>
      <c r="E15" s="36" t="s">
        <v>29</v>
      </c>
      <c r="F15" s="48"/>
      <c r="G15" s="48"/>
      <c r="H15" s="48"/>
      <c r="I15" s="133" t="s">
        <v>30</v>
      </c>
      <c r="J15" s="36" t="s">
        <v>5</v>
      </c>
      <c r="K15" s="52"/>
    </row>
    <row r="16" s="1" customFormat="1" ht="6.96" customHeight="1">
      <c r="B16" s="47"/>
      <c r="C16" s="48"/>
      <c r="D16" s="48"/>
      <c r="E16" s="48"/>
      <c r="F16" s="48"/>
      <c r="G16" s="48"/>
      <c r="H16" s="48"/>
      <c r="I16" s="131"/>
      <c r="J16" s="48"/>
      <c r="K16" s="52"/>
    </row>
    <row r="17" s="1" customFormat="1" ht="14.4" customHeight="1">
      <c r="B17" s="47"/>
      <c r="C17" s="48"/>
      <c r="D17" s="41" t="s">
        <v>31</v>
      </c>
      <c r="E17" s="48"/>
      <c r="F17" s="48"/>
      <c r="G17" s="48"/>
      <c r="H17" s="48"/>
      <c r="I17" s="133" t="s">
        <v>28</v>
      </c>
      <c r="J17" s="36" t="str">
        <f>IF('Rekapitulace stavby'!AN13="Vyplň údaj","",IF('Rekapitulace stavby'!AN13="","",'Rekapitulace stavby'!AN13))</f>
        <v/>
      </c>
      <c r="K17" s="52"/>
    </row>
    <row r="18" s="1" customFormat="1" ht="18" customHeight="1">
      <c r="B18" s="47"/>
      <c r="C18" s="48"/>
      <c r="D18" s="48"/>
      <c r="E18" s="36" t="str">
        <f>IF('Rekapitulace stavby'!E14="Vyplň údaj","",IF('Rekapitulace stavby'!E14="","",'Rekapitulace stavby'!E14))</f>
        <v/>
      </c>
      <c r="F18" s="48"/>
      <c r="G18" s="48"/>
      <c r="H18" s="48"/>
      <c r="I18" s="133" t="s">
        <v>30</v>
      </c>
      <c r="J18" s="36" t="str">
        <f>IF('Rekapitulace stavby'!AN14="Vyplň údaj","",IF('Rekapitulace stavby'!AN14="","",'Rekapitulace stavby'!AN14))</f>
        <v/>
      </c>
      <c r="K18" s="52"/>
    </row>
    <row r="19" s="1" customFormat="1" ht="6.96" customHeight="1">
      <c r="B19" s="47"/>
      <c r="C19" s="48"/>
      <c r="D19" s="48"/>
      <c r="E19" s="48"/>
      <c r="F19" s="48"/>
      <c r="G19" s="48"/>
      <c r="H19" s="48"/>
      <c r="I19" s="131"/>
      <c r="J19" s="48"/>
      <c r="K19" s="52"/>
    </row>
    <row r="20" s="1" customFormat="1" ht="14.4" customHeight="1">
      <c r="B20" s="47"/>
      <c r="C20" s="48"/>
      <c r="D20" s="41" t="s">
        <v>33</v>
      </c>
      <c r="E20" s="48"/>
      <c r="F20" s="48"/>
      <c r="G20" s="48"/>
      <c r="H20" s="48"/>
      <c r="I20" s="133" t="s">
        <v>28</v>
      </c>
      <c r="J20" s="36" t="s">
        <v>5</v>
      </c>
      <c r="K20" s="52"/>
    </row>
    <row r="21" s="1" customFormat="1" ht="18" customHeight="1">
      <c r="B21" s="47"/>
      <c r="C21" s="48"/>
      <c r="D21" s="48"/>
      <c r="E21" s="36" t="s">
        <v>34</v>
      </c>
      <c r="F21" s="48"/>
      <c r="G21" s="48"/>
      <c r="H21" s="48"/>
      <c r="I21" s="133" t="s">
        <v>30</v>
      </c>
      <c r="J21" s="36" t="s">
        <v>5</v>
      </c>
      <c r="K21" s="52"/>
    </row>
    <row r="22" s="1" customFormat="1" ht="6.96" customHeight="1">
      <c r="B22" s="47"/>
      <c r="C22" s="48"/>
      <c r="D22" s="48"/>
      <c r="E22" s="48"/>
      <c r="F22" s="48"/>
      <c r="G22" s="48"/>
      <c r="H22" s="48"/>
      <c r="I22" s="131"/>
      <c r="J22" s="48"/>
      <c r="K22" s="52"/>
    </row>
    <row r="23" s="1" customFormat="1" ht="14.4" customHeight="1">
      <c r="B23" s="47"/>
      <c r="C23" s="48"/>
      <c r="D23" s="41" t="s">
        <v>36</v>
      </c>
      <c r="E23" s="48"/>
      <c r="F23" s="48"/>
      <c r="G23" s="48"/>
      <c r="H23" s="48"/>
      <c r="I23" s="131"/>
      <c r="J23" s="48"/>
      <c r="K23" s="52"/>
    </row>
    <row r="24" s="6" customFormat="1" ht="57" customHeight="1">
      <c r="B24" s="135"/>
      <c r="C24" s="136"/>
      <c r="D24" s="136"/>
      <c r="E24" s="45" t="s">
        <v>37</v>
      </c>
      <c r="F24" s="45"/>
      <c r="G24" s="45"/>
      <c r="H24" s="45"/>
      <c r="I24" s="137"/>
      <c r="J24" s="136"/>
      <c r="K24" s="138"/>
    </row>
    <row r="25" s="1" customFormat="1" ht="6.96" customHeight="1">
      <c r="B25" s="47"/>
      <c r="C25" s="48"/>
      <c r="D25" s="48"/>
      <c r="E25" s="48"/>
      <c r="F25" s="48"/>
      <c r="G25" s="48"/>
      <c r="H25" s="48"/>
      <c r="I25" s="131"/>
      <c r="J25" s="48"/>
      <c r="K25" s="52"/>
    </row>
    <row r="26" s="1" customFormat="1" ht="6.96" customHeight="1">
      <c r="B26" s="47"/>
      <c r="C26" s="48"/>
      <c r="D26" s="83"/>
      <c r="E26" s="83"/>
      <c r="F26" s="83"/>
      <c r="G26" s="83"/>
      <c r="H26" s="83"/>
      <c r="I26" s="139"/>
      <c r="J26" s="83"/>
      <c r="K26" s="140"/>
    </row>
    <row r="27" s="1" customFormat="1" ht="25.44" customHeight="1">
      <c r="B27" s="47"/>
      <c r="C27" s="48"/>
      <c r="D27" s="141" t="s">
        <v>38</v>
      </c>
      <c r="E27" s="48"/>
      <c r="F27" s="48"/>
      <c r="G27" s="48"/>
      <c r="H27" s="48"/>
      <c r="I27" s="131"/>
      <c r="J27" s="142">
        <f>ROUND(J81,2)</f>
        <v>0</v>
      </c>
      <c r="K27" s="52"/>
    </row>
    <row r="28" s="1" customFormat="1" ht="6.96" customHeight="1">
      <c r="B28" s="47"/>
      <c r="C28" s="48"/>
      <c r="D28" s="83"/>
      <c r="E28" s="83"/>
      <c r="F28" s="83"/>
      <c r="G28" s="83"/>
      <c r="H28" s="83"/>
      <c r="I28" s="139"/>
      <c r="J28" s="83"/>
      <c r="K28" s="140"/>
    </row>
    <row r="29" s="1" customFormat="1" ht="14.4" customHeight="1">
      <c r="B29" s="47"/>
      <c r="C29" s="48"/>
      <c r="D29" s="48"/>
      <c r="E29" s="48"/>
      <c r="F29" s="53" t="s">
        <v>40</v>
      </c>
      <c r="G29" s="48"/>
      <c r="H29" s="48"/>
      <c r="I29" s="143" t="s">
        <v>39</v>
      </c>
      <c r="J29" s="53" t="s">
        <v>41</v>
      </c>
      <c r="K29" s="52"/>
    </row>
    <row r="30" s="1" customFormat="1" ht="14.4" customHeight="1">
      <c r="B30" s="47"/>
      <c r="C30" s="48"/>
      <c r="D30" s="56" t="s">
        <v>42</v>
      </c>
      <c r="E30" s="56" t="s">
        <v>43</v>
      </c>
      <c r="F30" s="144">
        <f>ROUND(SUM(BE81:BE264), 2)</f>
        <v>0</v>
      </c>
      <c r="G30" s="48"/>
      <c r="H30" s="48"/>
      <c r="I30" s="145">
        <v>0.20999999999999999</v>
      </c>
      <c r="J30" s="144">
        <f>ROUND(ROUND((SUM(BE81:BE264)), 2)*I30, 2)</f>
        <v>0</v>
      </c>
      <c r="K30" s="52"/>
    </row>
    <row r="31" s="1" customFormat="1" ht="14.4" customHeight="1">
      <c r="B31" s="47"/>
      <c r="C31" s="48"/>
      <c r="D31" s="48"/>
      <c r="E31" s="56" t="s">
        <v>44</v>
      </c>
      <c r="F31" s="144">
        <f>ROUND(SUM(BF81:BF264), 2)</f>
        <v>0</v>
      </c>
      <c r="G31" s="48"/>
      <c r="H31" s="48"/>
      <c r="I31" s="145">
        <v>0.14999999999999999</v>
      </c>
      <c r="J31" s="144">
        <f>ROUND(ROUND((SUM(BF81:BF264)), 2)*I31, 2)</f>
        <v>0</v>
      </c>
      <c r="K31" s="52"/>
    </row>
    <row r="32" hidden="1" s="1" customFormat="1" ht="14.4" customHeight="1">
      <c r="B32" s="47"/>
      <c r="C32" s="48"/>
      <c r="D32" s="48"/>
      <c r="E32" s="56" t="s">
        <v>45</v>
      </c>
      <c r="F32" s="144">
        <f>ROUND(SUM(BG81:BG264), 2)</f>
        <v>0</v>
      </c>
      <c r="G32" s="48"/>
      <c r="H32" s="48"/>
      <c r="I32" s="145">
        <v>0.20999999999999999</v>
      </c>
      <c r="J32" s="144">
        <v>0</v>
      </c>
      <c r="K32" s="52"/>
    </row>
    <row r="33" hidden="1" s="1" customFormat="1" ht="14.4" customHeight="1">
      <c r="B33" s="47"/>
      <c r="C33" s="48"/>
      <c r="D33" s="48"/>
      <c r="E33" s="56" t="s">
        <v>46</v>
      </c>
      <c r="F33" s="144">
        <f>ROUND(SUM(BH81:BH264), 2)</f>
        <v>0</v>
      </c>
      <c r="G33" s="48"/>
      <c r="H33" s="48"/>
      <c r="I33" s="145">
        <v>0.14999999999999999</v>
      </c>
      <c r="J33" s="144">
        <v>0</v>
      </c>
      <c r="K33" s="52"/>
    </row>
    <row r="34" hidden="1" s="1" customFormat="1" ht="14.4" customHeight="1">
      <c r="B34" s="47"/>
      <c r="C34" s="48"/>
      <c r="D34" s="48"/>
      <c r="E34" s="56" t="s">
        <v>47</v>
      </c>
      <c r="F34" s="144">
        <f>ROUND(SUM(BI81:BI264), 2)</f>
        <v>0</v>
      </c>
      <c r="G34" s="48"/>
      <c r="H34" s="48"/>
      <c r="I34" s="145">
        <v>0</v>
      </c>
      <c r="J34" s="144">
        <v>0</v>
      </c>
      <c r="K34" s="52"/>
    </row>
    <row r="35" s="1" customFormat="1" ht="6.96" customHeight="1">
      <c r="B35" s="47"/>
      <c r="C35" s="48"/>
      <c r="D35" s="48"/>
      <c r="E35" s="48"/>
      <c r="F35" s="48"/>
      <c r="G35" s="48"/>
      <c r="H35" s="48"/>
      <c r="I35" s="131"/>
      <c r="J35" s="48"/>
      <c r="K35" s="52"/>
    </row>
    <row r="36" s="1" customFormat="1" ht="25.44" customHeight="1">
      <c r="B36" s="47"/>
      <c r="C36" s="146"/>
      <c r="D36" s="147" t="s">
        <v>48</v>
      </c>
      <c r="E36" s="89"/>
      <c r="F36" s="89"/>
      <c r="G36" s="148" t="s">
        <v>49</v>
      </c>
      <c r="H36" s="149" t="s">
        <v>50</v>
      </c>
      <c r="I36" s="150"/>
      <c r="J36" s="151">
        <f>SUM(J27:J34)</f>
        <v>0</v>
      </c>
      <c r="K36" s="152"/>
    </row>
    <row r="37" s="1" customFormat="1" ht="14.4" customHeight="1">
      <c r="B37" s="68"/>
      <c r="C37" s="69"/>
      <c r="D37" s="69"/>
      <c r="E37" s="69"/>
      <c r="F37" s="69"/>
      <c r="G37" s="69"/>
      <c r="H37" s="69"/>
      <c r="I37" s="153"/>
      <c r="J37" s="69"/>
      <c r="K37" s="70"/>
    </row>
    <row r="41" s="1" customFormat="1" ht="6.96" customHeight="1">
      <c r="B41" s="71"/>
      <c r="C41" s="72"/>
      <c r="D41" s="72"/>
      <c r="E41" s="72"/>
      <c r="F41" s="72"/>
      <c r="G41" s="72"/>
      <c r="H41" s="72"/>
      <c r="I41" s="154"/>
      <c r="J41" s="72"/>
      <c r="K41" s="155"/>
    </row>
    <row r="42" s="1" customFormat="1" ht="36.96" customHeight="1">
      <c r="B42" s="47"/>
      <c r="C42" s="31" t="s">
        <v>121</v>
      </c>
      <c r="D42" s="48"/>
      <c r="E42" s="48"/>
      <c r="F42" s="48"/>
      <c r="G42" s="48"/>
      <c r="H42" s="48"/>
      <c r="I42" s="131"/>
      <c r="J42" s="48"/>
      <c r="K42" s="52"/>
    </row>
    <row r="43" s="1" customFormat="1" ht="6.96" customHeight="1">
      <c r="B43" s="47"/>
      <c r="C43" s="48"/>
      <c r="D43" s="48"/>
      <c r="E43" s="48"/>
      <c r="F43" s="48"/>
      <c r="G43" s="48"/>
      <c r="H43" s="48"/>
      <c r="I43" s="131"/>
      <c r="J43" s="48"/>
      <c r="K43" s="52"/>
    </row>
    <row r="44" s="1" customFormat="1" ht="14.4" customHeight="1">
      <c r="B44" s="47"/>
      <c r="C44" s="41" t="s">
        <v>19</v>
      </c>
      <c r="D44" s="48"/>
      <c r="E44" s="48"/>
      <c r="F44" s="48"/>
      <c r="G44" s="48"/>
      <c r="H44" s="48"/>
      <c r="I44" s="131"/>
      <c r="J44" s="48"/>
      <c r="K44" s="52"/>
    </row>
    <row r="45" s="1" customFormat="1" ht="16.5" customHeight="1">
      <c r="B45" s="47"/>
      <c r="C45" s="48"/>
      <c r="D45" s="48"/>
      <c r="E45" s="130" t="str">
        <f>E7</f>
        <v>Zákupy - dostavba vodohospodářské infrastruktury na p.p.č.1609-II.etapa (bez dom.přípojek na p.p.č.1609/22,/23,/24,/25)</v>
      </c>
      <c r="F45" s="41"/>
      <c r="G45" s="41"/>
      <c r="H45" s="41"/>
      <c r="I45" s="131"/>
      <c r="J45" s="48"/>
      <c r="K45" s="52"/>
    </row>
    <row r="46" s="1" customFormat="1" ht="14.4" customHeight="1">
      <c r="B46" s="47"/>
      <c r="C46" s="41" t="s">
        <v>118</v>
      </c>
      <c r="D46" s="48"/>
      <c r="E46" s="48"/>
      <c r="F46" s="48"/>
      <c r="G46" s="48"/>
      <c r="H46" s="48"/>
      <c r="I46" s="131"/>
      <c r="J46" s="48"/>
      <c r="K46" s="52"/>
    </row>
    <row r="47" s="1" customFormat="1" ht="17.25" customHeight="1">
      <c r="B47" s="47"/>
      <c r="C47" s="48"/>
      <c r="D47" s="48"/>
      <c r="E47" s="132" t="str">
        <f>E9</f>
        <v>SO 01.2 - Vodovodní přípojky (bez domovních přípojek na p.p.č.1609/22,/23,/24,/25)</v>
      </c>
      <c r="F47" s="48"/>
      <c r="G47" s="48"/>
      <c r="H47" s="48"/>
      <c r="I47" s="131"/>
      <c r="J47" s="48"/>
      <c r="K47" s="52"/>
    </row>
    <row r="48" s="1" customFormat="1" ht="6.96" customHeight="1">
      <c r="B48" s="47"/>
      <c r="C48" s="48"/>
      <c r="D48" s="48"/>
      <c r="E48" s="48"/>
      <c r="F48" s="48"/>
      <c r="G48" s="48"/>
      <c r="H48" s="48"/>
      <c r="I48" s="131"/>
      <c r="J48" s="48"/>
      <c r="K48" s="52"/>
    </row>
    <row r="49" s="1" customFormat="1" ht="18" customHeight="1">
      <c r="B49" s="47"/>
      <c r="C49" s="41" t="s">
        <v>23</v>
      </c>
      <c r="D49" s="48"/>
      <c r="E49" s="48"/>
      <c r="F49" s="36" t="str">
        <f>F12</f>
        <v>Zákupy</v>
      </c>
      <c r="G49" s="48"/>
      <c r="H49" s="48"/>
      <c r="I49" s="133" t="s">
        <v>25</v>
      </c>
      <c r="J49" s="134" t="str">
        <f>IF(J12="","",J12)</f>
        <v>23. 3. 2018</v>
      </c>
      <c r="K49" s="52"/>
    </row>
    <row r="50" s="1" customFormat="1" ht="6.96" customHeight="1">
      <c r="B50" s="47"/>
      <c r="C50" s="48"/>
      <c r="D50" s="48"/>
      <c r="E50" s="48"/>
      <c r="F50" s="48"/>
      <c r="G50" s="48"/>
      <c r="H50" s="48"/>
      <c r="I50" s="131"/>
      <c r="J50" s="48"/>
      <c r="K50" s="52"/>
    </row>
    <row r="51" s="1" customFormat="1">
      <c r="B51" s="47"/>
      <c r="C51" s="41" t="s">
        <v>27</v>
      </c>
      <c r="D51" s="48"/>
      <c r="E51" s="48"/>
      <c r="F51" s="36" t="str">
        <f>E15</f>
        <v>Město Zákupy</v>
      </c>
      <c r="G51" s="48"/>
      <c r="H51" s="48"/>
      <c r="I51" s="133" t="s">
        <v>33</v>
      </c>
      <c r="J51" s="45" t="str">
        <f>E21</f>
        <v>Vodohospodářské projekty s.r.o.</v>
      </c>
      <c r="K51" s="52"/>
    </row>
    <row r="52" s="1" customFormat="1" ht="14.4" customHeight="1">
      <c r="B52" s="47"/>
      <c r="C52" s="41" t="s">
        <v>31</v>
      </c>
      <c r="D52" s="48"/>
      <c r="E52" s="48"/>
      <c r="F52" s="36" t="str">
        <f>IF(E18="","",E18)</f>
        <v/>
      </c>
      <c r="G52" s="48"/>
      <c r="H52" s="48"/>
      <c r="I52" s="131"/>
      <c r="J52" s="156"/>
      <c r="K52" s="52"/>
    </row>
    <row r="53" s="1" customFormat="1" ht="10.32" customHeight="1">
      <c r="B53" s="47"/>
      <c r="C53" s="48"/>
      <c r="D53" s="48"/>
      <c r="E53" s="48"/>
      <c r="F53" s="48"/>
      <c r="G53" s="48"/>
      <c r="H53" s="48"/>
      <c r="I53" s="131"/>
      <c r="J53" s="48"/>
      <c r="K53" s="52"/>
    </row>
    <row r="54" s="1" customFormat="1" ht="29.28" customHeight="1">
      <c r="B54" s="47"/>
      <c r="C54" s="157" t="s">
        <v>122</v>
      </c>
      <c r="D54" s="146"/>
      <c r="E54" s="146"/>
      <c r="F54" s="146"/>
      <c r="G54" s="146"/>
      <c r="H54" s="146"/>
      <c r="I54" s="158"/>
      <c r="J54" s="159" t="s">
        <v>123</v>
      </c>
      <c r="K54" s="160"/>
    </row>
    <row r="55" s="1" customFormat="1" ht="10.32" customHeight="1">
      <c r="B55" s="47"/>
      <c r="C55" s="48"/>
      <c r="D55" s="48"/>
      <c r="E55" s="48"/>
      <c r="F55" s="48"/>
      <c r="G55" s="48"/>
      <c r="H55" s="48"/>
      <c r="I55" s="131"/>
      <c r="J55" s="48"/>
      <c r="K55" s="52"/>
    </row>
    <row r="56" s="1" customFormat="1" ht="29.28" customHeight="1">
      <c r="B56" s="47"/>
      <c r="C56" s="161" t="s">
        <v>124</v>
      </c>
      <c r="D56" s="48"/>
      <c r="E56" s="48"/>
      <c r="F56" s="48"/>
      <c r="G56" s="48"/>
      <c r="H56" s="48"/>
      <c r="I56" s="131"/>
      <c r="J56" s="142">
        <f>J81</f>
        <v>0</v>
      </c>
      <c r="K56" s="52"/>
      <c r="AU56" s="25" t="s">
        <v>125</v>
      </c>
    </row>
    <row r="57" s="7" customFormat="1" ht="24.96" customHeight="1">
      <c r="B57" s="162"/>
      <c r="C57" s="163"/>
      <c r="D57" s="164" t="s">
        <v>126</v>
      </c>
      <c r="E57" s="165"/>
      <c r="F57" s="165"/>
      <c r="G57" s="165"/>
      <c r="H57" s="165"/>
      <c r="I57" s="166"/>
      <c r="J57" s="167">
        <f>J82</f>
        <v>0</v>
      </c>
      <c r="K57" s="168"/>
    </row>
    <row r="58" s="8" customFormat="1" ht="19.92" customHeight="1">
      <c r="B58" s="169"/>
      <c r="C58" s="170"/>
      <c r="D58" s="171" t="s">
        <v>127</v>
      </c>
      <c r="E58" s="172"/>
      <c r="F58" s="172"/>
      <c r="G58" s="172"/>
      <c r="H58" s="172"/>
      <c r="I58" s="173"/>
      <c r="J58" s="174">
        <f>J83</f>
        <v>0</v>
      </c>
      <c r="K58" s="175"/>
    </row>
    <row r="59" s="8" customFormat="1" ht="19.92" customHeight="1">
      <c r="B59" s="169"/>
      <c r="C59" s="170"/>
      <c r="D59" s="171" t="s">
        <v>128</v>
      </c>
      <c r="E59" s="172"/>
      <c r="F59" s="172"/>
      <c r="G59" s="172"/>
      <c r="H59" s="172"/>
      <c r="I59" s="173"/>
      <c r="J59" s="174">
        <f>J186</f>
        <v>0</v>
      </c>
      <c r="K59" s="175"/>
    </row>
    <row r="60" s="8" customFormat="1" ht="19.92" customHeight="1">
      <c r="B60" s="169"/>
      <c r="C60" s="170"/>
      <c r="D60" s="171" t="s">
        <v>129</v>
      </c>
      <c r="E60" s="172"/>
      <c r="F60" s="172"/>
      <c r="G60" s="172"/>
      <c r="H60" s="172"/>
      <c r="I60" s="173"/>
      <c r="J60" s="174">
        <f>J211</f>
        <v>0</v>
      </c>
      <c r="K60" s="175"/>
    </row>
    <row r="61" s="8" customFormat="1" ht="19.92" customHeight="1">
      <c r="B61" s="169"/>
      <c r="C61" s="170"/>
      <c r="D61" s="171" t="s">
        <v>130</v>
      </c>
      <c r="E61" s="172"/>
      <c r="F61" s="172"/>
      <c r="G61" s="172"/>
      <c r="H61" s="172"/>
      <c r="I61" s="173"/>
      <c r="J61" s="174">
        <f>J262</f>
        <v>0</v>
      </c>
      <c r="K61" s="175"/>
    </row>
    <row r="62" s="1" customFormat="1" ht="21.84" customHeight="1">
      <c r="B62" s="47"/>
      <c r="C62" s="48"/>
      <c r="D62" s="48"/>
      <c r="E62" s="48"/>
      <c r="F62" s="48"/>
      <c r="G62" s="48"/>
      <c r="H62" s="48"/>
      <c r="I62" s="131"/>
      <c r="J62" s="48"/>
      <c r="K62" s="52"/>
    </row>
    <row r="63" s="1" customFormat="1" ht="6.96" customHeight="1">
      <c r="B63" s="68"/>
      <c r="C63" s="69"/>
      <c r="D63" s="69"/>
      <c r="E63" s="69"/>
      <c r="F63" s="69"/>
      <c r="G63" s="69"/>
      <c r="H63" s="69"/>
      <c r="I63" s="153"/>
      <c r="J63" s="69"/>
      <c r="K63" s="70"/>
    </row>
    <row r="67" s="1" customFormat="1" ht="6.96" customHeight="1">
      <c r="B67" s="71"/>
      <c r="C67" s="72"/>
      <c r="D67" s="72"/>
      <c r="E67" s="72"/>
      <c r="F67" s="72"/>
      <c r="G67" s="72"/>
      <c r="H67" s="72"/>
      <c r="I67" s="154"/>
      <c r="J67" s="72"/>
      <c r="K67" s="72"/>
      <c r="L67" s="47"/>
    </row>
    <row r="68" s="1" customFormat="1" ht="36.96" customHeight="1">
      <c r="B68" s="47"/>
      <c r="C68" s="73" t="s">
        <v>132</v>
      </c>
      <c r="I68" s="176"/>
      <c r="L68" s="47"/>
    </row>
    <row r="69" s="1" customFormat="1" ht="6.96" customHeight="1">
      <c r="B69" s="47"/>
      <c r="I69" s="176"/>
      <c r="L69" s="47"/>
    </row>
    <row r="70" s="1" customFormat="1" ht="14.4" customHeight="1">
      <c r="B70" s="47"/>
      <c r="C70" s="75" t="s">
        <v>19</v>
      </c>
      <c r="I70" s="176"/>
      <c r="L70" s="47"/>
    </row>
    <row r="71" s="1" customFormat="1" ht="16.5" customHeight="1">
      <c r="B71" s="47"/>
      <c r="E71" s="177" t="str">
        <f>E7</f>
        <v>Zákupy - dostavba vodohospodářské infrastruktury na p.p.č.1609-II.etapa (bez dom.přípojek na p.p.č.1609/22,/23,/24,/25)</v>
      </c>
      <c r="F71" s="75"/>
      <c r="G71" s="75"/>
      <c r="H71" s="75"/>
      <c r="I71" s="176"/>
      <c r="L71" s="47"/>
    </row>
    <row r="72" s="1" customFormat="1" ht="14.4" customHeight="1">
      <c r="B72" s="47"/>
      <c r="C72" s="75" t="s">
        <v>118</v>
      </c>
      <c r="I72" s="176"/>
      <c r="L72" s="47"/>
    </row>
    <row r="73" s="1" customFormat="1" ht="17.25" customHeight="1">
      <c r="B73" s="47"/>
      <c r="E73" s="78" t="str">
        <f>E9</f>
        <v>SO 01.2 - Vodovodní přípojky (bez domovních přípojek na p.p.č.1609/22,/23,/24,/25)</v>
      </c>
      <c r="F73" s="1"/>
      <c r="G73" s="1"/>
      <c r="H73" s="1"/>
      <c r="I73" s="176"/>
      <c r="L73" s="47"/>
    </row>
    <row r="74" s="1" customFormat="1" ht="6.96" customHeight="1">
      <c r="B74" s="47"/>
      <c r="I74" s="176"/>
      <c r="L74" s="47"/>
    </row>
    <row r="75" s="1" customFormat="1" ht="18" customHeight="1">
      <c r="B75" s="47"/>
      <c r="C75" s="75" t="s">
        <v>23</v>
      </c>
      <c r="F75" s="178" t="str">
        <f>F12</f>
        <v>Zákupy</v>
      </c>
      <c r="I75" s="179" t="s">
        <v>25</v>
      </c>
      <c r="J75" s="80" t="str">
        <f>IF(J12="","",J12)</f>
        <v>23. 3. 2018</v>
      </c>
      <c r="L75" s="47"/>
    </row>
    <row r="76" s="1" customFormat="1" ht="6.96" customHeight="1">
      <c r="B76" s="47"/>
      <c r="I76" s="176"/>
      <c r="L76" s="47"/>
    </row>
    <row r="77" s="1" customFormat="1">
      <c r="B77" s="47"/>
      <c r="C77" s="75" t="s">
        <v>27</v>
      </c>
      <c r="F77" s="178" t="str">
        <f>E15</f>
        <v>Město Zákupy</v>
      </c>
      <c r="I77" s="179" t="s">
        <v>33</v>
      </c>
      <c r="J77" s="178" t="str">
        <f>E21</f>
        <v>Vodohospodářské projekty s.r.o.</v>
      </c>
      <c r="L77" s="47"/>
    </row>
    <row r="78" s="1" customFormat="1" ht="14.4" customHeight="1">
      <c r="B78" s="47"/>
      <c r="C78" s="75" t="s">
        <v>31</v>
      </c>
      <c r="F78" s="178" t="str">
        <f>IF(E18="","",E18)</f>
        <v/>
      </c>
      <c r="I78" s="176"/>
      <c r="L78" s="47"/>
    </row>
    <row r="79" s="1" customFormat="1" ht="10.32" customHeight="1">
      <c r="B79" s="47"/>
      <c r="I79" s="176"/>
      <c r="L79" s="47"/>
    </row>
    <row r="80" s="9" customFormat="1" ht="29.28" customHeight="1">
      <c r="B80" s="180"/>
      <c r="C80" s="181" t="s">
        <v>133</v>
      </c>
      <c r="D80" s="182" t="s">
        <v>57</v>
      </c>
      <c r="E80" s="182" t="s">
        <v>53</v>
      </c>
      <c r="F80" s="182" t="s">
        <v>134</v>
      </c>
      <c r="G80" s="182" t="s">
        <v>135</v>
      </c>
      <c r="H80" s="182" t="s">
        <v>136</v>
      </c>
      <c r="I80" s="183" t="s">
        <v>137</v>
      </c>
      <c r="J80" s="182" t="s">
        <v>123</v>
      </c>
      <c r="K80" s="184" t="s">
        <v>138</v>
      </c>
      <c r="L80" s="180"/>
      <c r="M80" s="93" t="s">
        <v>139</v>
      </c>
      <c r="N80" s="94" t="s">
        <v>42</v>
      </c>
      <c r="O80" s="94" t="s">
        <v>140</v>
      </c>
      <c r="P80" s="94" t="s">
        <v>141</v>
      </c>
      <c r="Q80" s="94" t="s">
        <v>142</v>
      </c>
      <c r="R80" s="94" t="s">
        <v>143</v>
      </c>
      <c r="S80" s="94" t="s">
        <v>144</v>
      </c>
      <c r="T80" s="95" t="s">
        <v>145</v>
      </c>
    </row>
    <row r="81" s="1" customFormat="1" ht="29.28" customHeight="1">
      <c r="B81" s="47"/>
      <c r="C81" s="97" t="s">
        <v>124</v>
      </c>
      <c r="I81" s="176"/>
      <c r="J81" s="185">
        <f>BK81</f>
        <v>0</v>
      </c>
      <c r="L81" s="47"/>
      <c r="M81" s="96"/>
      <c r="N81" s="83"/>
      <c r="O81" s="83"/>
      <c r="P81" s="186">
        <f>P82</f>
        <v>0</v>
      </c>
      <c r="Q81" s="83"/>
      <c r="R81" s="186">
        <f>R82</f>
        <v>20.003420089999999</v>
      </c>
      <c r="S81" s="83"/>
      <c r="T81" s="187">
        <f>T82</f>
        <v>0</v>
      </c>
      <c r="AT81" s="25" t="s">
        <v>71</v>
      </c>
      <c r="AU81" s="25" t="s">
        <v>125</v>
      </c>
      <c r="BK81" s="188">
        <f>BK82</f>
        <v>0</v>
      </c>
    </row>
    <row r="82" s="10" customFormat="1" ht="37.44001" customHeight="1">
      <c r="B82" s="189"/>
      <c r="D82" s="190" t="s">
        <v>71</v>
      </c>
      <c r="E82" s="191" t="s">
        <v>146</v>
      </c>
      <c r="F82" s="191" t="s">
        <v>147</v>
      </c>
      <c r="I82" s="192"/>
      <c r="J82" s="193">
        <f>BK82</f>
        <v>0</v>
      </c>
      <c r="L82" s="189"/>
      <c r="M82" s="194"/>
      <c r="N82" s="195"/>
      <c r="O82" s="195"/>
      <c r="P82" s="196">
        <f>P83+P186+P211+P262</f>
        <v>0</v>
      </c>
      <c r="Q82" s="195"/>
      <c r="R82" s="196">
        <f>R83+R186+R211+R262</f>
        <v>20.003420089999999</v>
      </c>
      <c r="S82" s="195"/>
      <c r="T82" s="197">
        <f>T83+T186+T211+T262</f>
        <v>0</v>
      </c>
      <c r="AR82" s="190" t="s">
        <v>80</v>
      </c>
      <c r="AT82" s="198" t="s">
        <v>71</v>
      </c>
      <c r="AU82" s="198" t="s">
        <v>72</v>
      </c>
      <c r="AY82" s="190" t="s">
        <v>148</v>
      </c>
      <c r="BK82" s="199">
        <f>BK83+BK186+BK211+BK262</f>
        <v>0</v>
      </c>
    </row>
    <row r="83" s="10" customFormat="1" ht="19.92" customHeight="1">
      <c r="B83" s="189"/>
      <c r="D83" s="190" t="s">
        <v>71</v>
      </c>
      <c r="E83" s="200" t="s">
        <v>80</v>
      </c>
      <c r="F83" s="200" t="s">
        <v>149</v>
      </c>
      <c r="I83" s="192"/>
      <c r="J83" s="201">
        <f>BK83</f>
        <v>0</v>
      </c>
      <c r="L83" s="189"/>
      <c r="M83" s="194"/>
      <c r="N83" s="195"/>
      <c r="O83" s="195"/>
      <c r="P83" s="196">
        <f>SUM(P84:P185)</f>
        <v>0</v>
      </c>
      <c r="Q83" s="195"/>
      <c r="R83" s="196">
        <f>SUM(R84:R185)</f>
        <v>0.23447400000000004</v>
      </c>
      <c r="S83" s="195"/>
      <c r="T83" s="197">
        <f>SUM(T84:T185)</f>
        <v>0</v>
      </c>
      <c r="AR83" s="190" t="s">
        <v>80</v>
      </c>
      <c r="AT83" s="198" t="s">
        <v>71</v>
      </c>
      <c r="AU83" s="198" t="s">
        <v>80</v>
      </c>
      <c r="AY83" s="190" t="s">
        <v>148</v>
      </c>
      <c r="BK83" s="199">
        <f>SUM(BK84:BK185)</f>
        <v>0</v>
      </c>
    </row>
    <row r="84" s="1" customFormat="1" ht="16.5" customHeight="1">
      <c r="B84" s="202"/>
      <c r="C84" s="203" t="s">
        <v>80</v>
      </c>
      <c r="D84" s="203" t="s">
        <v>150</v>
      </c>
      <c r="E84" s="204" t="s">
        <v>151</v>
      </c>
      <c r="F84" s="205" t="s">
        <v>152</v>
      </c>
      <c r="G84" s="206" t="s">
        <v>153</v>
      </c>
      <c r="H84" s="207">
        <v>18</v>
      </c>
      <c r="I84" s="208"/>
      <c r="J84" s="209">
        <f>ROUND(I84*H84,2)</f>
        <v>0</v>
      </c>
      <c r="K84" s="205" t="s">
        <v>154</v>
      </c>
      <c r="L84" s="47"/>
      <c r="M84" s="210" t="s">
        <v>5</v>
      </c>
      <c r="N84" s="211" t="s">
        <v>43</v>
      </c>
      <c r="O84" s="48"/>
      <c r="P84" s="212">
        <f>O84*H84</f>
        <v>0</v>
      </c>
      <c r="Q84" s="212">
        <v>0</v>
      </c>
      <c r="R84" s="212">
        <f>Q84*H84</f>
        <v>0</v>
      </c>
      <c r="S84" s="212">
        <v>0</v>
      </c>
      <c r="T84" s="213">
        <f>S84*H84</f>
        <v>0</v>
      </c>
      <c r="AR84" s="25" t="s">
        <v>155</v>
      </c>
      <c r="AT84" s="25" t="s">
        <v>150</v>
      </c>
      <c r="AU84" s="25" t="s">
        <v>83</v>
      </c>
      <c r="AY84" s="25" t="s">
        <v>148</v>
      </c>
      <c r="BE84" s="214">
        <f>IF(N84="základní",J84,0)</f>
        <v>0</v>
      </c>
      <c r="BF84" s="214">
        <f>IF(N84="snížená",J84,0)</f>
        <v>0</v>
      </c>
      <c r="BG84" s="214">
        <f>IF(N84="zákl. přenesená",J84,0)</f>
        <v>0</v>
      </c>
      <c r="BH84" s="214">
        <f>IF(N84="sníž. přenesená",J84,0)</f>
        <v>0</v>
      </c>
      <c r="BI84" s="214">
        <f>IF(N84="nulová",J84,0)</f>
        <v>0</v>
      </c>
      <c r="BJ84" s="25" t="s">
        <v>80</v>
      </c>
      <c r="BK84" s="214">
        <f>ROUND(I84*H84,2)</f>
        <v>0</v>
      </c>
      <c r="BL84" s="25" t="s">
        <v>155</v>
      </c>
      <c r="BM84" s="25" t="s">
        <v>156</v>
      </c>
    </row>
    <row r="85" s="1" customFormat="1">
      <c r="B85" s="47"/>
      <c r="D85" s="215" t="s">
        <v>157</v>
      </c>
      <c r="F85" s="216" t="s">
        <v>158</v>
      </c>
      <c r="I85" s="176"/>
      <c r="L85" s="47"/>
      <c r="M85" s="217"/>
      <c r="N85" s="48"/>
      <c r="O85" s="48"/>
      <c r="P85" s="48"/>
      <c r="Q85" s="48"/>
      <c r="R85" s="48"/>
      <c r="S85" s="48"/>
      <c r="T85" s="86"/>
      <c r="AT85" s="25" t="s">
        <v>157</v>
      </c>
      <c r="AU85" s="25" t="s">
        <v>83</v>
      </c>
    </row>
    <row r="86" s="11" customFormat="1">
      <c r="B86" s="218"/>
      <c r="D86" s="215" t="s">
        <v>159</v>
      </c>
      <c r="E86" s="219" t="s">
        <v>5</v>
      </c>
      <c r="F86" s="220" t="s">
        <v>160</v>
      </c>
      <c r="H86" s="219" t="s">
        <v>5</v>
      </c>
      <c r="I86" s="221"/>
      <c r="L86" s="218"/>
      <c r="M86" s="222"/>
      <c r="N86" s="223"/>
      <c r="O86" s="223"/>
      <c r="P86" s="223"/>
      <c r="Q86" s="223"/>
      <c r="R86" s="223"/>
      <c r="S86" s="223"/>
      <c r="T86" s="224"/>
      <c r="AT86" s="219" t="s">
        <v>159</v>
      </c>
      <c r="AU86" s="219" t="s">
        <v>83</v>
      </c>
      <c r="AV86" s="11" t="s">
        <v>80</v>
      </c>
      <c r="AW86" s="11" t="s">
        <v>35</v>
      </c>
      <c r="AX86" s="11" t="s">
        <v>72</v>
      </c>
      <c r="AY86" s="219" t="s">
        <v>148</v>
      </c>
    </row>
    <row r="87" s="12" customFormat="1">
      <c r="B87" s="225"/>
      <c r="D87" s="215" t="s">
        <v>159</v>
      </c>
      <c r="E87" s="226" t="s">
        <v>5</v>
      </c>
      <c r="F87" s="227" t="s">
        <v>661</v>
      </c>
      <c r="H87" s="228">
        <v>18</v>
      </c>
      <c r="I87" s="229"/>
      <c r="L87" s="225"/>
      <c r="M87" s="230"/>
      <c r="N87" s="231"/>
      <c r="O87" s="231"/>
      <c r="P87" s="231"/>
      <c r="Q87" s="231"/>
      <c r="R87" s="231"/>
      <c r="S87" s="231"/>
      <c r="T87" s="232"/>
      <c r="AT87" s="226" t="s">
        <v>159</v>
      </c>
      <c r="AU87" s="226" t="s">
        <v>83</v>
      </c>
      <c r="AV87" s="12" t="s">
        <v>83</v>
      </c>
      <c r="AW87" s="12" t="s">
        <v>35</v>
      </c>
      <c r="AX87" s="12" t="s">
        <v>80</v>
      </c>
      <c r="AY87" s="226" t="s">
        <v>148</v>
      </c>
    </row>
    <row r="88" s="1" customFormat="1" ht="25.5" customHeight="1">
      <c r="B88" s="202"/>
      <c r="C88" s="203" t="s">
        <v>83</v>
      </c>
      <c r="D88" s="203" t="s">
        <v>150</v>
      </c>
      <c r="E88" s="204" t="s">
        <v>162</v>
      </c>
      <c r="F88" s="205" t="s">
        <v>163</v>
      </c>
      <c r="G88" s="206" t="s">
        <v>164</v>
      </c>
      <c r="H88" s="207">
        <v>3</v>
      </c>
      <c r="I88" s="208"/>
      <c r="J88" s="209">
        <f>ROUND(I88*H88,2)</f>
        <v>0</v>
      </c>
      <c r="K88" s="205" t="s">
        <v>154</v>
      </c>
      <c r="L88" s="47"/>
      <c r="M88" s="210" t="s">
        <v>5</v>
      </c>
      <c r="N88" s="211" t="s">
        <v>43</v>
      </c>
      <c r="O88" s="48"/>
      <c r="P88" s="212">
        <f>O88*H88</f>
        <v>0</v>
      </c>
      <c r="Q88" s="212">
        <v>0</v>
      </c>
      <c r="R88" s="212">
        <f>Q88*H88</f>
        <v>0</v>
      </c>
      <c r="S88" s="212">
        <v>0</v>
      </c>
      <c r="T88" s="213">
        <f>S88*H88</f>
        <v>0</v>
      </c>
      <c r="AR88" s="25" t="s">
        <v>155</v>
      </c>
      <c r="AT88" s="25" t="s">
        <v>150</v>
      </c>
      <c r="AU88" s="25" t="s">
        <v>83</v>
      </c>
      <c r="AY88" s="25" t="s">
        <v>148</v>
      </c>
      <c r="BE88" s="214">
        <f>IF(N88="základní",J88,0)</f>
        <v>0</v>
      </c>
      <c r="BF88" s="214">
        <f>IF(N88="snížená",J88,0)</f>
        <v>0</v>
      </c>
      <c r="BG88" s="214">
        <f>IF(N88="zákl. přenesená",J88,0)</f>
        <v>0</v>
      </c>
      <c r="BH88" s="214">
        <f>IF(N88="sníž. přenesená",J88,0)</f>
        <v>0</v>
      </c>
      <c r="BI88" s="214">
        <f>IF(N88="nulová",J88,0)</f>
        <v>0</v>
      </c>
      <c r="BJ88" s="25" t="s">
        <v>80</v>
      </c>
      <c r="BK88" s="214">
        <f>ROUND(I88*H88,2)</f>
        <v>0</v>
      </c>
      <c r="BL88" s="25" t="s">
        <v>155</v>
      </c>
      <c r="BM88" s="25" t="s">
        <v>165</v>
      </c>
    </row>
    <row r="89" s="1" customFormat="1">
      <c r="B89" s="47"/>
      <c r="D89" s="215" t="s">
        <v>157</v>
      </c>
      <c r="F89" s="216" t="s">
        <v>166</v>
      </c>
      <c r="I89" s="176"/>
      <c r="L89" s="47"/>
      <c r="M89" s="217"/>
      <c r="N89" s="48"/>
      <c r="O89" s="48"/>
      <c r="P89" s="48"/>
      <c r="Q89" s="48"/>
      <c r="R89" s="48"/>
      <c r="S89" s="48"/>
      <c r="T89" s="86"/>
      <c r="AT89" s="25" t="s">
        <v>157</v>
      </c>
      <c r="AU89" s="25" t="s">
        <v>83</v>
      </c>
    </row>
    <row r="90" s="11" customFormat="1">
      <c r="B90" s="218"/>
      <c r="D90" s="215" t="s">
        <v>159</v>
      </c>
      <c r="E90" s="219" t="s">
        <v>5</v>
      </c>
      <c r="F90" s="220" t="s">
        <v>160</v>
      </c>
      <c r="H90" s="219" t="s">
        <v>5</v>
      </c>
      <c r="I90" s="221"/>
      <c r="L90" s="218"/>
      <c r="M90" s="222"/>
      <c r="N90" s="223"/>
      <c r="O90" s="223"/>
      <c r="P90" s="223"/>
      <c r="Q90" s="223"/>
      <c r="R90" s="223"/>
      <c r="S90" s="223"/>
      <c r="T90" s="224"/>
      <c r="AT90" s="219" t="s">
        <v>159</v>
      </c>
      <c r="AU90" s="219" t="s">
        <v>83</v>
      </c>
      <c r="AV90" s="11" t="s">
        <v>80</v>
      </c>
      <c r="AW90" s="11" t="s">
        <v>35</v>
      </c>
      <c r="AX90" s="11" t="s">
        <v>72</v>
      </c>
      <c r="AY90" s="219" t="s">
        <v>148</v>
      </c>
    </row>
    <row r="91" s="12" customFormat="1">
      <c r="B91" s="225"/>
      <c r="D91" s="215" t="s">
        <v>159</v>
      </c>
      <c r="E91" s="226" t="s">
        <v>5</v>
      </c>
      <c r="F91" s="227" t="s">
        <v>168</v>
      </c>
      <c r="H91" s="228">
        <v>3</v>
      </c>
      <c r="I91" s="229"/>
      <c r="L91" s="225"/>
      <c r="M91" s="230"/>
      <c r="N91" s="231"/>
      <c r="O91" s="231"/>
      <c r="P91" s="231"/>
      <c r="Q91" s="231"/>
      <c r="R91" s="231"/>
      <c r="S91" s="231"/>
      <c r="T91" s="232"/>
      <c r="AT91" s="226" t="s">
        <v>159</v>
      </c>
      <c r="AU91" s="226" t="s">
        <v>83</v>
      </c>
      <c r="AV91" s="12" t="s">
        <v>83</v>
      </c>
      <c r="AW91" s="12" t="s">
        <v>35</v>
      </c>
      <c r="AX91" s="12" t="s">
        <v>80</v>
      </c>
      <c r="AY91" s="226" t="s">
        <v>148</v>
      </c>
    </row>
    <row r="92" s="1" customFormat="1" ht="16.5" customHeight="1">
      <c r="B92" s="202"/>
      <c r="C92" s="203" t="s">
        <v>168</v>
      </c>
      <c r="D92" s="203" t="s">
        <v>150</v>
      </c>
      <c r="E92" s="204" t="s">
        <v>662</v>
      </c>
      <c r="F92" s="205" t="s">
        <v>663</v>
      </c>
      <c r="G92" s="206" t="s">
        <v>181</v>
      </c>
      <c r="H92" s="207">
        <v>12.9</v>
      </c>
      <c r="I92" s="208"/>
      <c r="J92" s="209">
        <f>ROUND(I92*H92,2)</f>
        <v>0</v>
      </c>
      <c r="K92" s="205" t="s">
        <v>154</v>
      </c>
      <c r="L92" s="47"/>
      <c r="M92" s="210" t="s">
        <v>5</v>
      </c>
      <c r="N92" s="211" t="s">
        <v>43</v>
      </c>
      <c r="O92" s="48"/>
      <c r="P92" s="212">
        <f>O92*H92</f>
        <v>0</v>
      </c>
      <c r="Q92" s="212">
        <v>0</v>
      </c>
      <c r="R92" s="212">
        <f>Q92*H92</f>
        <v>0</v>
      </c>
      <c r="S92" s="212">
        <v>0</v>
      </c>
      <c r="T92" s="213">
        <f>S92*H92</f>
        <v>0</v>
      </c>
      <c r="AR92" s="25" t="s">
        <v>155</v>
      </c>
      <c r="AT92" s="25" t="s">
        <v>150</v>
      </c>
      <c r="AU92" s="25" t="s">
        <v>83</v>
      </c>
      <c r="AY92" s="25" t="s">
        <v>148</v>
      </c>
      <c r="BE92" s="214">
        <f>IF(N92="základní",J92,0)</f>
        <v>0</v>
      </c>
      <c r="BF92" s="214">
        <f>IF(N92="snížená",J92,0)</f>
        <v>0</v>
      </c>
      <c r="BG92" s="214">
        <f>IF(N92="zákl. přenesená",J92,0)</f>
        <v>0</v>
      </c>
      <c r="BH92" s="214">
        <f>IF(N92="sníž. přenesená",J92,0)</f>
        <v>0</v>
      </c>
      <c r="BI92" s="214">
        <f>IF(N92="nulová",J92,0)</f>
        <v>0</v>
      </c>
      <c r="BJ92" s="25" t="s">
        <v>80</v>
      </c>
      <c r="BK92" s="214">
        <f>ROUND(I92*H92,2)</f>
        <v>0</v>
      </c>
      <c r="BL92" s="25" t="s">
        <v>155</v>
      </c>
      <c r="BM92" s="25" t="s">
        <v>664</v>
      </c>
    </row>
    <row r="93" s="1" customFormat="1">
      <c r="B93" s="47"/>
      <c r="D93" s="215" t="s">
        <v>157</v>
      </c>
      <c r="F93" s="216" t="s">
        <v>665</v>
      </c>
      <c r="I93" s="176"/>
      <c r="L93" s="47"/>
      <c r="M93" s="217"/>
      <c r="N93" s="48"/>
      <c r="O93" s="48"/>
      <c r="P93" s="48"/>
      <c r="Q93" s="48"/>
      <c r="R93" s="48"/>
      <c r="S93" s="48"/>
      <c r="T93" s="86"/>
      <c r="AT93" s="25" t="s">
        <v>157</v>
      </c>
      <c r="AU93" s="25" t="s">
        <v>83</v>
      </c>
    </row>
    <row r="94" s="12" customFormat="1">
      <c r="B94" s="225"/>
      <c r="D94" s="215" t="s">
        <v>159</v>
      </c>
      <c r="E94" s="226" t="s">
        <v>5</v>
      </c>
      <c r="F94" s="227" t="s">
        <v>666</v>
      </c>
      <c r="H94" s="228">
        <v>1.2</v>
      </c>
      <c r="I94" s="229"/>
      <c r="L94" s="225"/>
      <c r="M94" s="230"/>
      <c r="N94" s="231"/>
      <c r="O94" s="231"/>
      <c r="P94" s="231"/>
      <c r="Q94" s="231"/>
      <c r="R94" s="231"/>
      <c r="S94" s="231"/>
      <c r="T94" s="232"/>
      <c r="AT94" s="226" t="s">
        <v>159</v>
      </c>
      <c r="AU94" s="226" t="s">
        <v>83</v>
      </c>
      <c r="AV94" s="12" t="s">
        <v>83</v>
      </c>
      <c r="AW94" s="12" t="s">
        <v>35</v>
      </c>
      <c r="AX94" s="12" t="s">
        <v>72</v>
      </c>
      <c r="AY94" s="226" t="s">
        <v>148</v>
      </c>
    </row>
    <row r="95" s="12" customFormat="1">
      <c r="B95" s="225"/>
      <c r="D95" s="215" t="s">
        <v>159</v>
      </c>
      <c r="E95" s="226" t="s">
        <v>5</v>
      </c>
      <c r="F95" s="227" t="s">
        <v>667</v>
      </c>
      <c r="H95" s="228">
        <v>11.699999999999999</v>
      </c>
      <c r="I95" s="229"/>
      <c r="L95" s="225"/>
      <c r="M95" s="230"/>
      <c r="N95" s="231"/>
      <c r="O95" s="231"/>
      <c r="P95" s="231"/>
      <c r="Q95" s="231"/>
      <c r="R95" s="231"/>
      <c r="S95" s="231"/>
      <c r="T95" s="232"/>
      <c r="AT95" s="226" t="s">
        <v>159</v>
      </c>
      <c r="AU95" s="226" t="s">
        <v>83</v>
      </c>
      <c r="AV95" s="12" t="s">
        <v>83</v>
      </c>
      <c r="AW95" s="12" t="s">
        <v>35</v>
      </c>
      <c r="AX95" s="12" t="s">
        <v>72</v>
      </c>
      <c r="AY95" s="226" t="s">
        <v>148</v>
      </c>
    </row>
    <row r="96" s="13" customFormat="1">
      <c r="B96" s="233"/>
      <c r="D96" s="215" t="s">
        <v>159</v>
      </c>
      <c r="E96" s="234" t="s">
        <v>5</v>
      </c>
      <c r="F96" s="235" t="s">
        <v>186</v>
      </c>
      <c r="H96" s="236">
        <v>12.9</v>
      </c>
      <c r="I96" s="237"/>
      <c r="L96" s="233"/>
      <c r="M96" s="238"/>
      <c r="N96" s="239"/>
      <c r="O96" s="239"/>
      <c r="P96" s="239"/>
      <c r="Q96" s="239"/>
      <c r="R96" s="239"/>
      <c r="S96" s="239"/>
      <c r="T96" s="240"/>
      <c r="AT96" s="234" t="s">
        <v>159</v>
      </c>
      <c r="AU96" s="234" t="s">
        <v>83</v>
      </c>
      <c r="AV96" s="13" t="s">
        <v>155</v>
      </c>
      <c r="AW96" s="13" t="s">
        <v>35</v>
      </c>
      <c r="AX96" s="13" t="s">
        <v>80</v>
      </c>
      <c r="AY96" s="234" t="s">
        <v>148</v>
      </c>
    </row>
    <row r="97" s="1" customFormat="1" ht="16.5" customHeight="1">
      <c r="B97" s="202"/>
      <c r="C97" s="203" t="s">
        <v>155</v>
      </c>
      <c r="D97" s="203" t="s">
        <v>150</v>
      </c>
      <c r="E97" s="204" t="s">
        <v>188</v>
      </c>
      <c r="F97" s="205" t="s">
        <v>189</v>
      </c>
      <c r="G97" s="206" t="s">
        <v>181</v>
      </c>
      <c r="H97" s="207">
        <v>84.700000000000003</v>
      </c>
      <c r="I97" s="208"/>
      <c r="J97" s="209">
        <f>ROUND(I97*H97,2)</f>
        <v>0</v>
      </c>
      <c r="K97" s="205" t="s">
        <v>154</v>
      </c>
      <c r="L97" s="47"/>
      <c r="M97" s="210" t="s">
        <v>5</v>
      </c>
      <c r="N97" s="211" t="s">
        <v>43</v>
      </c>
      <c r="O97" s="48"/>
      <c r="P97" s="212">
        <f>O97*H97</f>
        <v>0</v>
      </c>
      <c r="Q97" s="212">
        <v>0</v>
      </c>
      <c r="R97" s="212">
        <f>Q97*H97</f>
        <v>0</v>
      </c>
      <c r="S97" s="212">
        <v>0</v>
      </c>
      <c r="T97" s="213">
        <f>S97*H97</f>
        <v>0</v>
      </c>
      <c r="AR97" s="25" t="s">
        <v>155</v>
      </c>
      <c r="AT97" s="25" t="s">
        <v>150</v>
      </c>
      <c r="AU97" s="25" t="s">
        <v>83</v>
      </c>
      <c r="AY97" s="25" t="s">
        <v>148</v>
      </c>
      <c r="BE97" s="214">
        <f>IF(N97="základní",J97,0)</f>
        <v>0</v>
      </c>
      <c r="BF97" s="214">
        <f>IF(N97="snížená",J97,0)</f>
        <v>0</v>
      </c>
      <c r="BG97" s="214">
        <f>IF(N97="zákl. přenesená",J97,0)</f>
        <v>0</v>
      </c>
      <c r="BH97" s="214">
        <f>IF(N97="sníž. přenesená",J97,0)</f>
        <v>0</v>
      </c>
      <c r="BI97" s="214">
        <f>IF(N97="nulová",J97,0)</f>
        <v>0</v>
      </c>
      <c r="BJ97" s="25" t="s">
        <v>80</v>
      </c>
      <c r="BK97" s="214">
        <f>ROUND(I97*H97,2)</f>
        <v>0</v>
      </c>
      <c r="BL97" s="25" t="s">
        <v>155</v>
      </c>
      <c r="BM97" s="25" t="s">
        <v>190</v>
      </c>
    </row>
    <row r="98" s="1" customFormat="1">
      <c r="B98" s="47"/>
      <c r="D98" s="215" t="s">
        <v>157</v>
      </c>
      <c r="F98" s="216" t="s">
        <v>191</v>
      </c>
      <c r="I98" s="176"/>
      <c r="L98" s="47"/>
      <c r="M98" s="217"/>
      <c r="N98" s="48"/>
      <c r="O98" s="48"/>
      <c r="P98" s="48"/>
      <c r="Q98" s="48"/>
      <c r="R98" s="48"/>
      <c r="S98" s="48"/>
      <c r="T98" s="86"/>
      <c r="AT98" s="25" t="s">
        <v>157</v>
      </c>
      <c r="AU98" s="25" t="s">
        <v>83</v>
      </c>
    </row>
    <row r="99" s="11" customFormat="1">
      <c r="B99" s="218"/>
      <c r="D99" s="215" t="s">
        <v>159</v>
      </c>
      <c r="E99" s="219" t="s">
        <v>5</v>
      </c>
      <c r="F99" s="220" t="s">
        <v>192</v>
      </c>
      <c r="H99" s="219" t="s">
        <v>5</v>
      </c>
      <c r="I99" s="221"/>
      <c r="L99" s="218"/>
      <c r="M99" s="222"/>
      <c r="N99" s="223"/>
      <c r="O99" s="223"/>
      <c r="P99" s="223"/>
      <c r="Q99" s="223"/>
      <c r="R99" s="223"/>
      <c r="S99" s="223"/>
      <c r="T99" s="224"/>
      <c r="AT99" s="219" t="s">
        <v>159</v>
      </c>
      <c r="AU99" s="219" t="s">
        <v>83</v>
      </c>
      <c r="AV99" s="11" t="s">
        <v>80</v>
      </c>
      <c r="AW99" s="11" t="s">
        <v>35</v>
      </c>
      <c r="AX99" s="11" t="s">
        <v>72</v>
      </c>
      <c r="AY99" s="219" t="s">
        <v>148</v>
      </c>
    </row>
    <row r="100" s="12" customFormat="1">
      <c r="B100" s="225"/>
      <c r="D100" s="215" t="s">
        <v>159</v>
      </c>
      <c r="E100" s="226" t="s">
        <v>5</v>
      </c>
      <c r="F100" s="227" t="s">
        <v>668</v>
      </c>
      <c r="H100" s="228">
        <v>84.799999999999997</v>
      </c>
      <c r="I100" s="229"/>
      <c r="L100" s="225"/>
      <c r="M100" s="230"/>
      <c r="N100" s="231"/>
      <c r="O100" s="231"/>
      <c r="P100" s="231"/>
      <c r="Q100" s="231"/>
      <c r="R100" s="231"/>
      <c r="S100" s="231"/>
      <c r="T100" s="232"/>
      <c r="AT100" s="226" t="s">
        <v>159</v>
      </c>
      <c r="AU100" s="226" t="s">
        <v>83</v>
      </c>
      <c r="AV100" s="12" t="s">
        <v>83</v>
      </c>
      <c r="AW100" s="12" t="s">
        <v>35</v>
      </c>
      <c r="AX100" s="12" t="s">
        <v>72</v>
      </c>
      <c r="AY100" s="226" t="s">
        <v>148</v>
      </c>
    </row>
    <row r="101" s="12" customFormat="1">
      <c r="B101" s="225"/>
      <c r="D101" s="215" t="s">
        <v>159</v>
      </c>
      <c r="E101" s="226" t="s">
        <v>5</v>
      </c>
      <c r="F101" s="227" t="s">
        <v>669</v>
      </c>
      <c r="H101" s="228">
        <v>-22.5</v>
      </c>
      <c r="I101" s="229"/>
      <c r="L101" s="225"/>
      <c r="M101" s="230"/>
      <c r="N101" s="231"/>
      <c r="O101" s="231"/>
      <c r="P101" s="231"/>
      <c r="Q101" s="231"/>
      <c r="R101" s="231"/>
      <c r="S101" s="231"/>
      <c r="T101" s="232"/>
      <c r="AT101" s="226" t="s">
        <v>159</v>
      </c>
      <c r="AU101" s="226" t="s">
        <v>83</v>
      </c>
      <c r="AV101" s="12" t="s">
        <v>83</v>
      </c>
      <c r="AW101" s="12" t="s">
        <v>35</v>
      </c>
      <c r="AX101" s="12" t="s">
        <v>72</v>
      </c>
      <c r="AY101" s="226" t="s">
        <v>148</v>
      </c>
    </row>
    <row r="102" s="12" customFormat="1">
      <c r="B102" s="225"/>
      <c r="D102" s="215" t="s">
        <v>159</v>
      </c>
      <c r="E102" s="226" t="s">
        <v>5</v>
      </c>
      <c r="F102" s="227" t="s">
        <v>670</v>
      </c>
      <c r="H102" s="228">
        <v>-1.2</v>
      </c>
      <c r="I102" s="229"/>
      <c r="L102" s="225"/>
      <c r="M102" s="230"/>
      <c r="N102" s="231"/>
      <c r="O102" s="231"/>
      <c r="P102" s="231"/>
      <c r="Q102" s="231"/>
      <c r="R102" s="231"/>
      <c r="S102" s="231"/>
      <c r="T102" s="232"/>
      <c r="AT102" s="226" t="s">
        <v>159</v>
      </c>
      <c r="AU102" s="226" t="s">
        <v>83</v>
      </c>
      <c r="AV102" s="12" t="s">
        <v>83</v>
      </c>
      <c r="AW102" s="12" t="s">
        <v>35</v>
      </c>
      <c r="AX102" s="12" t="s">
        <v>72</v>
      </c>
      <c r="AY102" s="226" t="s">
        <v>148</v>
      </c>
    </row>
    <row r="103" s="12" customFormat="1">
      <c r="B103" s="225"/>
      <c r="D103" s="215" t="s">
        <v>159</v>
      </c>
      <c r="E103" s="226" t="s">
        <v>5</v>
      </c>
      <c r="F103" s="227" t="s">
        <v>671</v>
      </c>
      <c r="H103" s="228">
        <v>120</v>
      </c>
      <c r="I103" s="229"/>
      <c r="L103" s="225"/>
      <c r="M103" s="230"/>
      <c r="N103" s="231"/>
      <c r="O103" s="231"/>
      <c r="P103" s="231"/>
      <c r="Q103" s="231"/>
      <c r="R103" s="231"/>
      <c r="S103" s="231"/>
      <c r="T103" s="232"/>
      <c r="AT103" s="226" t="s">
        <v>159</v>
      </c>
      <c r="AU103" s="226" t="s">
        <v>83</v>
      </c>
      <c r="AV103" s="12" t="s">
        <v>83</v>
      </c>
      <c r="AW103" s="12" t="s">
        <v>35</v>
      </c>
      <c r="AX103" s="12" t="s">
        <v>72</v>
      </c>
      <c r="AY103" s="226" t="s">
        <v>148</v>
      </c>
    </row>
    <row r="104" s="12" customFormat="1">
      <c r="B104" s="225"/>
      <c r="D104" s="215" t="s">
        <v>159</v>
      </c>
      <c r="E104" s="226" t="s">
        <v>5</v>
      </c>
      <c r="F104" s="227" t="s">
        <v>672</v>
      </c>
      <c r="H104" s="228">
        <v>-11.699999999999999</v>
      </c>
      <c r="I104" s="229"/>
      <c r="L104" s="225"/>
      <c r="M104" s="230"/>
      <c r="N104" s="231"/>
      <c r="O104" s="231"/>
      <c r="P104" s="231"/>
      <c r="Q104" s="231"/>
      <c r="R104" s="231"/>
      <c r="S104" s="231"/>
      <c r="T104" s="232"/>
      <c r="AT104" s="226" t="s">
        <v>159</v>
      </c>
      <c r="AU104" s="226" t="s">
        <v>83</v>
      </c>
      <c r="AV104" s="12" t="s">
        <v>83</v>
      </c>
      <c r="AW104" s="12" t="s">
        <v>35</v>
      </c>
      <c r="AX104" s="12" t="s">
        <v>72</v>
      </c>
      <c r="AY104" s="226" t="s">
        <v>148</v>
      </c>
    </row>
    <row r="105" s="14" customFormat="1">
      <c r="B105" s="241"/>
      <c r="D105" s="215" t="s">
        <v>159</v>
      </c>
      <c r="E105" s="242" t="s">
        <v>5</v>
      </c>
      <c r="F105" s="243" t="s">
        <v>206</v>
      </c>
      <c r="H105" s="244">
        <v>169.40000000000001</v>
      </c>
      <c r="I105" s="245"/>
      <c r="L105" s="241"/>
      <c r="M105" s="246"/>
      <c r="N105" s="247"/>
      <c r="O105" s="247"/>
      <c r="P105" s="247"/>
      <c r="Q105" s="247"/>
      <c r="R105" s="247"/>
      <c r="S105" s="247"/>
      <c r="T105" s="248"/>
      <c r="AT105" s="242" t="s">
        <v>159</v>
      </c>
      <c r="AU105" s="242" t="s">
        <v>83</v>
      </c>
      <c r="AV105" s="14" t="s">
        <v>168</v>
      </c>
      <c r="AW105" s="14" t="s">
        <v>35</v>
      </c>
      <c r="AX105" s="14" t="s">
        <v>72</v>
      </c>
      <c r="AY105" s="242" t="s">
        <v>148</v>
      </c>
    </row>
    <row r="106" s="12" customFormat="1">
      <c r="B106" s="225"/>
      <c r="D106" s="215" t="s">
        <v>159</v>
      </c>
      <c r="E106" s="226" t="s">
        <v>5</v>
      </c>
      <c r="F106" s="227" t="s">
        <v>673</v>
      </c>
      <c r="H106" s="228">
        <v>-84.700000000000003</v>
      </c>
      <c r="I106" s="229"/>
      <c r="L106" s="225"/>
      <c r="M106" s="230"/>
      <c r="N106" s="231"/>
      <c r="O106" s="231"/>
      <c r="P106" s="231"/>
      <c r="Q106" s="231"/>
      <c r="R106" s="231"/>
      <c r="S106" s="231"/>
      <c r="T106" s="232"/>
      <c r="AT106" s="226" t="s">
        <v>159</v>
      </c>
      <c r="AU106" s="226" t="s">
        <v>83</v>
      </c>
      <c r="AV106" s="12" t="s">
        <v>83</v>
      </c>
      <c r="AW106" s="12" t="s">
        <v>35</v>
      </c>
      <c r="AX106" s="12" t="s">
        <v>72</v>
      </c>
      <c r="AY106" s="226" t="s">
        <v>148</v>
      </c>
    </row>
    <row r="107" s="13" customFormat="1">
      <c r="B107" s="233"/>
      <c r="D107" s="215" t="s">
        <v>159</v>
      </c>
      <c r="E107" s="234" t="s">
        <v>5</v>
      </c>
      <c r="F107" s="235" t="s">
        <v>186</v>
      </c>
      <c r="H107" s="236">
        <v>84.700000000000003</v>
      </c>
      <c r="I107" s="237"/>
      <c r="L107" s="233"/>
      <c r="M107" s="238"/>
      <c r="N107" s="239"/>
      <c r="O107" s="239"/>
      <c r="P107" s="239"/>
      <c r="Q107" s="239"/>
      <c r="R107" s="239"/>
      <c r="S107" s="239"/>
      <c r="T107" s="240"/>
      <c r="AT107" s="234" t="s">
        <v>159</v>
      </c>
      <c r="AU107" s="234" t="s">
        <v>83</v>
      </c>
      <c r="AV107" s="13" t="s">
        <v>155</v>
      </c>
      <c r="AW107" s="13" t="s">
        <v>35</v>
      </c>
      <c r="AX107" s="13" t="s">
        <v>80</v>
      </c>
      <c r="AY107" s="234" t="s">
        <v>148</v>
      </c>
    </row>
    <row r="108" s="1" customFormat="1" ht="16.5" customHeight="1">
      <c r="B108" s="202"/>
      <c r="C108" s="203" t="s">
        <v>178</v>
      </c>
      <c r="D108" s="203" t="s">
        <v>150</v>
      </c>
      <c r="E108" s="204" t="s">
        <v>209</v>
      </c>
      <c r="F108" s="205" t="s">
        <v>210</v>
      </c>
      <c r="G108" s="206" t="s">
        <v>181</v>
      </c>
      <c r="H108" s="207">
        <v>84.700000000000003</v>
      </c>
      <c r="I108" s="208"/>
      <c r="J108" s="209">
        <f>ROUND(I108*H108,2)</f>
        <v>0</v>
      </c>
      <c r="K108" s="205" t="s">
        <v>154</v>
      </c>
      <c r="L108" s="47"/>
      <c r="M108" s="210" t="s">
        <v>5</v>
      </c>
      <c r="N108" s="211" t="s">
        <v>43</v>
      </c>
      <c r="O108" s="48"/>
      <c r="P108" s="212">
        <f>O108*H108</f>
        <v>0</v>
      </c>
      <c r="Q108" s="212">
        <v>0</v>
      </c>
      <c r="R108" s="212">
        <f>Q108*H108</f>
        <v>0</v>
      </c>
      <c r="S108" s="212">
        <v>0</v>
      </c>
      <c r="T108" s="213">
        <f>S108*H108</f>
        <v>0</v>
      </c>
      <c r="AR108" s="25" t="s">
        <v>155</v>
      </c>
      <c r="AT108" s="25" t="s">
        <v>150</v>
      </c>
      <c r="AU108" s="25" t="s">
        <v>83</v>
      </c>
      <c r="AY108" s="25" t="s">
        <v>148</v>
      </c>
      <c r="BE108" s="214">
        <f>IF(N108="základní",J108,0)</f>
        <v>0</v>
      </c>
      <c r="BF108" s="214">
        <f>IF(N108="snížená",J108,0)</f>
        <v>0</v>
      </c>
      <c r="BG108" s="214">
        <f>IF(N108="zákl. přenesená",J108,0)</f>
        <v>0</v>
      </c>
      <c r="BH108" s="214">
        <f>IF(N108="sníž. přenesená",J108,0)</f>
        <v>0</v>
      </c>
      <c r="BI108" s="214">
        <f>IF(N108="nulová",J108,0)</f>
        <v>0</v>
      </c>
      <c r="BJ108" s="25" t="s">
        <v>80</v>
      </c>
      <c r="BK108" s="214">
        <f>ROUND(I108*H108,2)</f>
        <v>0</v>
      </c>
      <c r="BL108" s="25" t="s">
        <v>155</v>
      </c>
      <c r="BM108" s="25" t="s">
        <v>211</v>
      </c>
    </row>
    <row r="109" s="1" customFormat="1">
      <c r="B109" s="47"/>
      <c r="D109" s="215" t="s">
        <v>157</v>
      </c>
      <c r="F109" s="216" t="s">
        <v>212</v>
      </c>
      <c r="I109" s="176"/>
      <c r="L109" s="47"/>
      <c r="M109" s="217"/>
      <c r="N109" s="48"/>
      <c r="O109" s="48"/>
      <c r="P109" s="48"/>
      <c r="Q109" s="48"/>
      <c r="R109" s="48"/>
      <c r="S109" s="48"/>
      <c r="T109" s="86"/>
      <c r="AT109" s="25" t="s">
        <v>157</v>
      </c>
      <c r="AU109" s="25" t="s">
        <v>83</v>
      </c>
    </row>
    <row r="110" s="12" customFormat="1">
      <c r="B110" s="225"/>
      <c r="D110" s="215" t="s">
        <v>159</v>
      </c>
      <c r="E110" s="226" t="s">
        <v>5</v>
      </c>
      <c r="F110" s="227" t="s">
        <v>674</v>
      </c>
      <c r="H110" s="228">
        <v>84.700000000000003</v>
      </c>
      <c r="I110" s="229"/>
      <c r="L110" s="225"/>
      <c r="M110" s="230"/>
      <c r="N110" s="231"/>
      <c r="O110" s="231"/>
      <c r="P110" s="231"/>
      <c r="Q110" s="231"/>
      <c r="R110" s="231"/>
      <c r="S110" s="231"/>
      <c r="T110" s="232"/>
      <c r="AT110" s="226" t="s">
        <v>159</v>
      </c>
      <c r="AU110" s="226" t="s">
        <v>83</v>
      </c>
      <c r="AV110" s="12" t="s">
        <v>83</v>
      </c>
      <c r="AW110" s="12" t="s">
        <v>35</v>
      </c>
      <c r="AX110" s="12" t="s">
        <v>80</v>
      </c>
      <c r="AY110" s="226" t="s">
        <v>148</v>
      </c>
    </row>
    <row r="111" s="1" customFormat="1" ht="16.5" customHeight="1">
      <c r="B111" s="202"/>
      <c r="C111" s="203" t="s">
        <v>187</v>
      </c>
      <c r="D111" s="203" t="s">
        <v>150</v>
      </c>
      <c r="E111" s="204" t="s">
        <v>215</v>
      </c>
      <c r="F111" s="205" t="s">
        <v>216</v>
      </c>
      <c r="G111" s="206" t="s">
        <v>181</v>
      </c>
      <c r="H111" s="207">
        <v>84.700000000000003</v>
      </c>
      <c r="I111" s="208"/>
      <c r="J111" s="209">
        <f>ROUND(I111*H111,2)</f>
        <v>0</v>
      </c>
      <c r="K111" s="205" t="s">
        <v>154</v>
      </c>
      <c r="L111" s="47"/>
      <c r="M111" s="210" t="s">
        <v>5</v>
      </c>
      <c r="N111" s="211" t="s">
        <v>43</v>
      </c>
      <c r="O111" s="48"/>
      <c r="P111" s="212">
        <f>O111*H111</f>
        <v>0</v>
      </c>
      <c r="Q111" s="212">
        <v>0</v>
      </c>
      <c r="R111" s="212">
        <f>Q111*H111</f>
        <v>0</v>
      </c>
      <c r="S111" s="212">
        <v>0</v>
      </c>
      <c r="T111" s="213">
        <f>S111*H111</f>
        <v>0</v>
      </c>
      <c r="AR111" s="25" t="s">
        <v>155</v>
      </c>
      <c r="AT111" s="25" t="s">
        <v>150</v>
      </c>
      <c r="AU111" s="25" t="s">
        <v>83</v>
      </c>
      <c r="AY111" s="25" t="s">
        <v>148</v>
      </c>
      <c r="BE111" s="214">
        <f>IF(N111="základní",J111,0)</f>
        <v>0</v>
      </c>
      <c r="BF111" s="214">
        <f>IF(N111="snížená",J111,0)</f>
        <v>0</v>
      </c>
      <c r="BG111" s="214">
        <f>IF(N111="zákl. přenesená",J111,0)</f>
        <v>0</v>
      </c>
      <c r="BH111" s="214">
        <f>IF(N111="sníž. přenesená",J111,0)</f>
        <v>0</v>
      </c>
      <c r="BI111" s="214">
        <f>IF(N111="nulová",J111,0)</f>
        <v>0</v>
      </c>
      <c r="BJ111" s="25" t="s">
        <v>80</v>
      </c>
      <c r="BK111" s="214">
        <f>ROUND(I111*H111,2)</f>
        <v>0</v>
      </c>
      <c r="BL111" s="25" t="s">
        <v>155</v>
      </c>
      <c r="BM111" s="25" t="s">
        <v>217</v>
      </c>
    </row>
    <row r="112" s="1" customFormat="1">
      <c r="B112" s="47"/>
      <c r="D112" s="215" t="s">
        <v>157</v>
      </c>
      <c r="F112" s="216" t="s">
        <v>218</v>
      </c>
      <c r="I112" s="176"/>
      <c r="L112" s="47"/>
      <c r="M112" s="217"/>
      <c r="N112" s="48"/>
      <c r="O112" s="48"/>
      <c r="P112" s="48"/>
      <c r="Q112" s="48"/>
      <c r="R112" s="48"/>
      <c r="S112" s="48"/>
      <c r="T112" s="86"/>
      <c r="AT112" s="25" t="s">
        <v>157</v>
      </c>
      <c r="AU112" s="25" t="s">
        <v>83</v>
      </c>
    </row>
    <row r="113" s="11" customFormat="1">
      <c r="B113" s="218"/>
      <c r="D113" s="215" t="s">
        <v>159</v>
      </c>
      <c r="E113" s="219" t="s">
        <v>5</v>
      </c>
      <c r="F113" s="220" t="s">
        <v>219</v>
      </c>
      <c r="H113" s="219" t="s">
        <v>5</v>
      </c>
      <c r="I113" s="221"/>
      <c r="L113" s="218"/>
      <c r="M113" s="222"/>
      <c r="N113" s="223"/>
      <c r="O113" s="223"/>
      <c r="P113" s="223"/>
      <c r="Q113" s="223"/>
      <c r="R113" s="223"/>
      <c r="S113" s="223"/>
      <c r="T113" s="224"/>
      <c r="AT113" s="219" t="s">
        <v>159</v>
      </c>
      <c r="AU113" s="219" t="s">
        <v>83</v>
      </c>
      <c r="AV113" s="11" t="s">
        <v>80</v>
      </c>
      <c r="AW113" s="11" t="s">
        <v>35</v>
      </c>
      <c r="AX113" s="11" t="s">
        <v>72</v>
      </c>
      <c r="AY113" s="219" t="s">
        <v>148</v>
      </c>
    </row>
    <row r="114" s="12" customFormat="1">
      <c r="B114" s="225"/>
      <c r="D114" s="215" t="s">
        <v>159</v>
      </c>
      <c r="E114" s="226" t="s">
        <v>5</v>
      </c>
      <c r="F114" s="227" t="s">
        <v>675</v>
      </c>
      <c r="H114" s="228">
        <v>84.700000000000003</v>
      </c>
      <c r="I114" s="229"/>
      <c r="L114" s="225"/>
      <c r="M114" s="230"/>
      <c r="N114" s="231"/>
      <c r="O114" s="231"/>
      <c r="P114" s="231"/>
      <c r="Q114" s="231"/>
      <c r="R114" s="231"/>
      <c r="S114" s="231"/>
      <c r="T114" s="232"/>
      <c r="AT114" s="226" t="s">
        <v>159</v>
      </c>
      <c r="AU114" s="226" t="s">
        <v>83</v>
      </c>
      <c r="AV114" s="12" t="s">
        <v>83</v>
      </c>
      <c r="AW114" s="12" t="s">
        <v>35</v>
      </c>
      <c r="AX114" s="12" t="s">
        <v>80</v>
      </c>
      <c r="AY114" s="226" t="s">
        <v>148</v>
      </c>
    </row>
    <row r="115" s="1" customFormat="1" ht="16.5" customHeight="1">
      <c r="B115" s="202"/>
      <c r="C115" s="203" t="s">
        <v>208</v>
      </c>
      <c r="D115" s="203" t="s">
        <v>150</v>
      </c>
      <c r="E115" s="204" t="s">
        <v>222</v>
      </c>
      <c r="F115" s="205" t="s">
        <v>223</v>
      </c>
      <c r="G115" s="206" t="s">
        <v>181</v>
      </c>
      <c r="H115" s="207">
        <v>84.700000000000003</v>
      </c>
      <c r="I115" s="208"/>
      <c r="J115" s="209">
        <f>ROUND(I115*H115,2)</f>
        <v>0</v>
      </c>
      <c r="K115" s="205" t="s">
        <v>154</v>
      </c>
      <c r="L115" s="47"/>
      <c r="M115" s="210" t="s">
        <v>5</v>
      </c>
      <c r="N115" s="211" t="s">
        <v>43</v>
      </c>
      <c r="O115" s="48"/>
      <c r="P115" s="212">
        <f>O115*H115</f>
        <v>0</v>
      </c>
      <c r="Q115" s="212">
        <v>0</v>
      </c>
      <c r="R115" s="212">
        <f>Q115*H115</f>
        <v>0</v>
      </c>
      <c r="S115" s="212">
        <v>0</v>
      </c>
      <c r="T115" s="213">
        <f>S115*H115</f>
        <v>0</v>
      </c>
      <c r="AR115" s="25" t="s">
        <v>155</v>
      </c>
      <c r="AT115" s="25" t="s">
        <v>150</v>
      </c>
      <c r="AU115" s="25" t="s">
        <v>83</v>
      </c>
      <c r="AY115" s="25" t="s">
        <v>148</v>
      </c>
      <c r="BE115" s="214">
        <f>IF(N115="základní",J115,0)</f>
        <v>0</v>
      </c>
      <c r="BF115" s="214">
        <f>IF(N115="snížená",J115,0)</f>
        <v>0</v>
      </c>
      <c r="BG115" s="214">
        <f>IF(N115="zákl. přenesená",J115,0)</f>
        <v>0</v>
      </c>
      <c r="BH115" s="214">
        <f>IF(N115="sníž. přenesená",J115,0)</f>
        <v>0</v>
      </c>
      <c r="BI115" s="214">
        <f>IF(N115="nulová",J115,0)</f>
        <v>0</v>
      </c>
      <c r="BJ115" s="25" t="s">
        <v>80</v>
      </c>
      <c r="BK115" s="214">
        <f>ROUND(I115*H115,2)</f>
        <v>0</v>
      </c>
      <c r="BL115" s="25" t="s">
        <v>155</v>
      </c>
      <c r="BM115" s="25" t="s">
        <v>224</v>
      </c>
    </row>
    <row r="116" s="1" customFormat="1">
      <c r="B116" s="47"/>
      <c r="D116" s="215" t="s">
        <v>157</v>
      </c>
      <c r="F116" s="216" t="s">
        <v>225</v>
      </c>
      <c r="I116" s="176"/>
      <c r="L116" s="47"/>
      <c r="M116" s="217"/>
      <c r="N116" s="48"/>
      <c r="O116" s="48"/>
      <c r="P116" s="48"/>
      <c r="Q116" s="48"/>
      <c r="R116" s="48"/>
      <c r="S116" s="48"/>
      <c r="T116" s="86"/>
      <c r="AT116" s="25" t="s">
        <v>157</v>
      </c>
      <c r="AU116" s="25" t="s">
        <v>83</v>
      </c>
    </row>
    <row r="117" s="12" customFormat="1">
      <c r="B117" s="225"/>
      <c r="D117" s="215" t="s">
        <v>159</v>
      </c>
      <c r="E117" s="226" t="s">
        <v>5</v>
      </c>
      <c r="F117" s="227" t="s">
        <v>674</v>
      </c>
      <c r="H117" s="228">
        <v>84.700000000000003</v>
      </c>
      <c r="I117" s="229"/>
      <c r="L117" s="225"/>
      <c r="M117" s="230"/>
      <c r="N117" s="231"/>
      <c r="O117" s="231"/>
      <c r="P117" s="231"/>
      <c r="Q117" s="231"/>
      <c r="R117" s="231"/>
      <c r="S117" s="231"/>
      <c r="T117" s="232"/>
      <c r="AT117" s="226" t="s">
        <v>159</v>
      </c>
      <c r="AU117" s="226" t="s">
        <v>83</v>
      </c>
      <c r="AV117" s="12" t="s">
        <v>83</v>
      </c>
      <c r="AW117" s="12" t="s">
        <v>35</v>
      </c>
      <c r="AX117" s="12" t="s">
        <v>80</v>
      </c>
      <c r="AY117" s="226" t="s">
        <v>148</v>
      </c>
    </row>
    <row r="118" s="1" customFormat="1" ht="16.5" customHeight="1">
      <c r="B118" s="202"/>
      <c r="C118" s="203" t="s">
        <v>214</v>
      </c>
      <c r="D118" s="203" t="s">
        <v>150</v>
      </c>
      <c r="E118" s="204" t="s">
        <v>227</v>
      </c>
      <c r="F118" s="205" t="s">
        <v>228</v>
      </c>
      <c r="G118" s="206" t="s">
        <v>229</v>
      </c>
      <c r="H118" s="207">
        <v>277.60000000000002</v>
      </c>
      <c r="I118" s="208"/>
      <c r="J118" s="209">
        <f>ROUND(I118*H118,2)</f>
        <v>0</v>
      </c>
      <c r="K118" s="205" t="s">
        <v>154</v>
      </c>
      <c r="L118" s="47"/>
      <c r="M118" s="210" t="s">
        <v>5</v>
      </c>
      <c r="N118" s="211" t="s">
        <v>43</v>
      </c>
      <c r="O118" s="48"/>
      <c r="P118" s="212">
        <f>O118*H118</f>
        <v>0</v>
      </c>
      <c r="Q118" s="212">
        <v>0.00084000000000000003</v>
      </c>
      <c r="R118" s="212">
        <f>Q118*H118</f>
        <v>0.23318400000000003</v>
      </c>
      <c r="S118" s="212">
        <v>0</v>
      </c>
      <c r="T118" s="213">
        <f>S118*H118</f>
        <v>0</v>
      </c>
      <c r="AR118" s="25" t="s">
        <v>155</v>
      </c>
      <c r="AT118" s="25" t="s">
        <v>150</v>
      </c>
      <c r="AU118" s="25" t="s">
        <v>83</v>
      </c>
      <c r="AY118" s="25" t="s">
        <v>148</v>
      </c>
      <c r="BE118" s="214">
        <f>IF(N118="základní",J118,0)</f>
        <v>0</v>
      </c>
      <c r="BF118" s="214">
        <f>IF(N118="snížená",J118,0)</f>
        <v>0</v>
      </c>
      <c r="BG118" s="214">
        <f>IF(N118="zákl. přenesená",J118,0)</f>
        <v>0</v>
      </c>
      <c r="BH118" s="214">
        <f>IF(N118="sníž. přenesená",J118,0)</f>
        <v>0</v>
      </c>
      <c r="BI118" s="214">
        <f>IF(N118="nulová",J118,0)</f>
        <v>0</v>
      </c>
      <c r="BJ118" s="25" t="s">
        <v>80</v>
      </c>
      <c r="BK118" s="214">
        <f>ROUND(I118*H118,2)</f>
        <v>0</v>
      </c>
      <c r="BL118" s="25" t="s">
        <v>155</v>
      </c>
      <c r="BM118" s="25" t="s">
        <v>230</v>
      </c>
    </row>
    <row r="119" s="1" customFormat="1">
      <c r="B119" s="47"/>
      <c r="D119" s="215" t="s">
        <v>157</v>
      </c>
      <c r="F119" s="216" t="s">
        <v>231</v>
      </c>
      <c r="I119" s="176"/>
      <c r="L119" s="47"/>
      <c r="M119" s="217"/>
      <c r="N119" s="48"/>
      <c r="O119" s="48"/>
      <c r="P119" s="48"/>
      <c r="Q119" s="48"/>
      <c r="R119" s="48"/>
      <c r="S119" s="48"/>
      <c r="T119" s="86"/>
      <c r="AT119" s="25" t="s">
        <v>157</v>
      </c>
      <c r="AU119" s="25" t="s">
        <v>83</v>
      </c>
    </row>
    <row r="120" s="12" customFormat="1">
      <c r="B120" s="225"/>
      <c r="D120" s="215" t="s">
        <v>159</v>
      </c>
      <c r="E120" s="226" t="s">
        <v>5</v>
      </c>
      <c r="F120" s="227" t="s">
        <v>676</v>
      </c>
      <c r="H120" s="228">
        <v>169.59999999999999</v>
      </c>
      <c r="I120" s="229"/>
      <c r="L120" s="225"/>
      <c r="M120" s="230"/>
      <c r="N120" s="231"/>
      <c r="O120" s="231"/>
      <c r="P120" s="231"/>
      <c r="Q120" s="231"/>
      <c r="R120" s="231"/>
      <c r="S120" s="231"/>
      <c r="T120" s="232"/>
      <c r="AT120" s="226" t="s">
        <v>159</v>
      </c>
      <c r="AU120" s="226" t="s">
        <v>83</v>
      </c>
      <c r="AV120" s="12" t="s">
        <v>83</v>
      </c>
      <c r="AW120" s="12" t="s">
        <v>35</v>
      </c>
      <c r="AX120" s="12" t="s">
        <v>72</v>
      </c>
      <c r="AY120" s="226" t="s">
        <v>148</v>
      </c>
    </row>
    <row r="121" s="12" customFormat="1">
      <c r="B121" s="225"/>
      <c r="D121" s="215" t="s">
        <v>159</v>
      </c>
      <c r="E121" s="226" t="s">
        <v>5</v>
      </c>
      <c r="F121" s="227" t="s">
        <v>677</v>
      </c>
      <c r="H121" s="228">
        <v>108</v>
      </c>
      <c r="I121" s="229"/>
      <c r="L121" s="225"/>
      <c r="M121" s="230"/>
      <c r="N121" s="231"/>
      <c r="O121" s="231"/>
      <c r="P121" s="231"/>
      <c r="Q121" s="231"/>
      <c r="R121" s="231"/>
      <c r="S121" s="231"/>
      <c r="T121" s="232"/>
      <c r="AT121" s="226" t="s">
        <v>159</v>
      </c>
      <c r="AU121" s="226" t="s">
        <v>83</v>
      </c>
      <c r="AV121" s="12" t="s">
        <v>83</v>
      </c>
      <c r="AW121" s="12" t="s">
        <v>35</v>
      </c>
      <c r="AX121" s="12" t="s">
        <v>72</v>
      </c>
      <c r="AY121" s="226" t="s">
        <v>148</v>
      </c>
    </row>
    <row r="122" s="13" customFormat="1">
      <c r="B122" s="233"/>
      <c r="D122" s="215" t="s">
        <v>159</v>
      </c>
      <c r="E122" s="234" t="s">
        <v>5</v>
      </c>
      <c r="F122" s="235" t="s">
        <v>186</v>
      </c>
      <c r="H122" s="236">
        <v>277.60000000000002</v>
      </c>
      <c r="I122" s="237"/>
      <c r="L122" s="233"/>
      <c r="M122" s="238"/>
      <c r="N122" s="239"/>
      <c r="O122" s="239"/>
      <c r="P122" s="239"/>
      <c r="Q122" s="239"/>
      <c r="R122" s="239"/>
      <c r="S122" s="239"/>
      <c r="T122" s="240"/>
      <c r="AT122" s="234" t="s">
        <v>159</v>
      </c>
      <c r="AU122" s="234" t="s">
        <v>83</v>
      </c>
      <c r="AV122" s="13" t="s">
        <v>155</v>
      </c>
      <c r="AW122" s="13" t="s">
        <v>35</v>
      </c>
      <c r="AX122" s="13" t="s">
        <v>80</v>
      </c>
      <c r="AY122" s="234" t="s">
        <v>148</v>
      </c>
    </row>
    <row r="123" s="1" customFormat="1" ht="16.5" customHeight="1">
      <c r="B123" s="202"/>
      <c r="C123" s="203" t="s">
        <v>221</v>
      </c>
      <c r="D123" s="203" t="s">
        <v>150</v>
      </c>
      <c r="E123" s="204" t="s">
        <v>237</v>
      </c>
      <c r="F123" s="205" t="s">
        <v>238</v>
      </c>
      <c r="G123" s="206" t="s">
        <v>229</v>
      </c>
      <c r="H123" s="207">
        <v>277.60000000000002</v>
      </c>
      <c r="I123" s="208"/>
      <c r="J123" s="209">
        <f>ROUND(I123*H123,2)</f>
        <v>0</v>
      </c>
      <c r="K123" s="205" t="s">
        <v>154</v>
      </c>
      <c r="L123" s="47"/>
      <c r="M123" s="210" t="s">
        <v>5</v>
      </c>
      <c r="N123" s="211" t="s">
        <v>43</v>
      </c>
      <c r="O123" s="48"/>
      <c r="P123" s="212">
        <f>O123*H123</f>
        <v>0</v>
      </c>
      <c r="Q123" s="212">
        <v>0</v>
      </c>
      <c r="R123" s="212">
        <f>Q123*H123</f>
        <v>0</v>
      </c>
      <c r="S123" s="212">
        <v>0</v>
      </c>
      <c r="T123" s="213">
        <f>S123*H123</f>
        <v>0</v>
      </c>
      <c r="AR123" s="25" t="s">
        <v>155</v>
      </c>
      <c r="AT123" s="25" t="s">
        <v>150</v>
      </c>
      <c r="AU123" s="25" t="s">
        <v>83</v>
      </c>
      <c r="AY123" s="25" t="s">
        <v>148</v>
      </c>
      <c r="BE123" s="214">
        <f>IF(N123="základní",J123,0)</f>
        <v>0</v>
      </c>
      <c r="BF123" s="214">
        <f>IF(N123="snížená",J123,0)</f>
        <v>0</v>
      </c>
      <c r="BG123" s="214">
        <f>IF(N123="zákl. přenesená",J123,0)</f>
        <v>0</v>
      </c>
      <c r="BH123" s="214">
        <f>IF(N123="sníž. přenesená",J123,0)</f>
        <v>0</v>
      </c>
      <c r="BI123" s="214">
        <f>IF(N123="nulová",J123,0)</f>
        <v>0</v>
      </c>
      <c r="BJ123" s="25" t="s">
        <v>80</v>
      </c>
      <c r="BK123" s="214">
        <f>ROUND(I123*H123,2)</f>
        <v>0</v>
      </c>
      <c r="BL123" s="25" t="s">
        <v>155</v>
      </c>
      <c r="BM123" s="25" t="s">
        <v>239</v>
      </c>
    </row>
    <row r="124" s="1" customFormat="1">
      <c r="B124" s="47"/>
      <c r="D124" s="215" t="s">
        <v>157</v>
      </c>
      <c r="F124" s="216" t="s">
        <v>240</v>
      </c>
      <c r="I124" s="176"/>
      <c r="L124" s="47"/>
      <c r="M124" s="217"/>
      <c r="N124" s="48"/>
      <c r="O124" s="48"/>
      <c r="P124" s="48"/>
      <c r="Q124" s="48"/>
      <c r="R124" s="48"/>
      <c r="S124" s="48"/>
      <c r="T124" s="86"/>
      <c r="AT124" s="25" t="s">
        <v>157</v>
      </c>
      <c r="AU124" s="25" t="s">
        <v>83</v>
      </c>
    </row>
    <row r="125" s="1" customFormat="1" ht="16.5" customHeight="1">
      <c r="B125" s="202"/>
      <c r="C125" s="203" t="s">
        <v>167</v>
      </c>
      <c r="D125" s="203" t="s">
        <v>150</v>
      </c>
      <c r="E125" s="204" t="s">
        <v>242</v>
      </c>
      <c r="F125" s="205" t="s">
        <v>243</v>
      </c>
      <c r="G125" s="206" t="s">
        <v>181</v>
      </c>
      <c r="H125" s="207">
        <v>169.40000000000001</v>
      </c>
      <c r="I125" s="208"/>
      <c r="J125" s="209">
        <f>ROUND(I125*H125,2)</f>
        <v>0</v>
      </c>
      <c r="K125" s="205" t="s">
        <v>154</v>
      </c>
      <c r="L125" s="47"/>
      <c r="M125" s="210" t="s">
        <v>5</v>
      </c>
      <c r="N125" s="211" t="s">
        <v>43</v>
      </c>
      <c r="O125" s="48"/>
      <c r="P125" s="212">
        <f>O125*H125</f>
        <v>0</v>
      </c>
      <c r="Q125" s="212">
        <v>0</v>
      </c>
      <c r="R125" s="212">
        <f>Q125*H125</f>
        <v>0</v>
      </c>
      <c r="S125" s="212">
        <v>0</v>
      </c>
      <c r="T125" s="213">
        <f>S125*H125</f>
        <v>0</v>
      </c>
      <c r="AR125" s="25" t="s">
        <v>155</v>
      </c>
      <c r="AT125" s="25" t="s">
        <v>150</v>
      </c>
      <c r="AU125" s="25" t="s">
        <v>83</v>
      </c>
      <c r="AY125" s="25" t="s">
        <v>148</v>
      </c>
      <c r="BE125" s="214">
        <f>IF(N125="základní",J125,0)</f>
        <v>0</v>
      </c>
      <c r="BF125" s="214">
        <f>IF(N125="snížená",J125,0)</f>
        <v>0</v>
      </c>
      <c r="BG125" s="214">
        <f>IF(N125="zákl. přenesená",J125,0)</f>
        <v>0</v>
      </c>
      <c r="BH125" s="214">
        <f>IF(N125="sníž. přenesená",J125,0)</f>
        <v>0</v>
      </c>
      <c r="BI125" s="214">
        <f>IF(N125="nulová",J125,0)</f>
        <v>0</v>
      </c>
      <c r="BJ125" s="25" t="s">
        <v>80</v>
      </c>
      <c r="BK125" s="214">
        <f>ROUND(I125*H125,2)</f>
        <v>0</v>
      </c>
      <c r="BL125" s="25" t="s">
        <v>155</v>
      </c>
      <c r="BM125" s="25" t="s">
        <v>244</v>
      </c>
    </row>
    <row r="126" s="1" customFormat="1">
      <c r="B126" s="47"/>
      <c r="D126" s="215" t="s">
        <v>157</v>
      </c>
      <c r="F126" s="216" t="s">
        <v>245</v>
      </c>
      <c r="I126" s="176"/>
      <c r="L126" s="47"/>
      <c r="M126" s="217"/>
      <c r="N126" s="48"/>
      <c r="O126" s="48"/>
      <c r="P126" s="48"/>
      <c r="Q126" s="48"/>
      <c r="R126" s="48"/>
      <c r="S126" s="48"/>
      <c r="T126" s="86"/>
      <c r="AT126" s="25" t="s">
        <v>157</v>
      </c>
      <c r="AU126" s="25" t="s">
        <v>83</v>
      </c>
    </row>
    <row r="127" s="12" customFormat="1">
      <c r="B127" s="225"/>
      <c r="D127" s="215" t="s">
        <v>159</v>
      </c>
      <c r="E127" s="226" t="s">
        <v>5</v>
      </c>
      <c r="F127" s="227" t="s">
        <v>678</v>
      </c>
      <c r="H127" s="228">
        <v>169.40000000000001</v>
      </c>
      <c r="I127" s="229"/>
      <c r="L127" s="225"/>
      <c r="M127" s="230"/>
      <c r="N127" s="231"/>
      <c r="O127" s="231"/>
      <c r="P127" s="231"/>
      <c r="Q127" s="231"/>
      <c r="R127" s="231"/>
      <c r="S127" s="231"/>
      <c r="T127" s="232"/>
      <c r="AT127" s="226" t="s">
        <v>159</v>
      </c>
      <c r="AU127" s="226" t="s">
        <v>83</v>
      </c>
      <c r="AV127" s="12" t="s">
        <v>83</v>
      </c>
      <c r="AW127" s="12" t="s">
        <v>35</v>
      </c>
      <c r="AX127" s="12" t="s">
        <v>80</v>
      </c>
      <c r="AY127" s="226" t="s">
        <v>148</v>
      </c>
    </row>
    <row r="128" s="1" customFormat="1" ht="16.5" customHeight="1">
      <c r="B128" s="202"/>
      <c r="C128" s="203" t="s">
        <v>236</v>
      </c>
      <c r="D128" s="203" t="s">
        <v>150</v>
      </c>
      <c r="E128" s="204" t="s">
        <v>248</v>
      </c>
      <c r="F128" s="205" t="s">
        <v>249</v>
      </c>
      <c r="G128" s="206" t="s">
        <v>181</v>
      </c>
      <c r="H128" s="207">
        <v>169.40000000000001</v>
      </c>
      <c r="I128" s="208"/>
      <c r="J128" s="209">
        <f>ROUND(I128*H128,2)</f>
        <v>0</v>
      </c>
      <c r="K128" s="205" t="s">
        <v>154</v>
      </c>
      <c r="L128" s="47"/>
      <c r="M128" s="210" t="s">
        <v>5</v>
      </c>
      <c r="N128" s="211" t="s">
        <v>43</v>
      </c>
      <c r="O128" s="48"/>
      <c r="P128" s="212">
        <f>O128*H128</f>
        <v>0</v>
      </c>
      <c r="Q128" s="212">
        <v>0</v>
      </c>
      <c r="R128" s="212">
        <f>Q128*H128</f>
        <v>0</v>
      </c>
      <c r="S128" s="212">
        <v>0</v>
      </c>
      <c r="T128" s="213">
        <f>S128*H128</f>
        <v>0</v>
      </c>
      <c r="AR128" s="25" t="s">
        <v>155</v>
      </c>
      <c r="AT128" s="25" t="s">
        <v>150</v>
      </c>
      <c r="AU128" s="25" t="s">
        <v>83</v>
      </c>
      <c r="AY128" s="25" t="s">
        <v>148</v>
      </c>
      <c r="BE128" s="214">
        <f>IF(N128="základní",J128,0)</f>
        <v>0</v>
      </c>
      <c r="BF128" s="214">
        <f>IF(N128="snížená",J128,0)</f>
        <v>0</v>
      </c>
      <c r="BG128" s="214">
        <f>IF(N128="zákl. přenesená",J128,0)</f>
        <v>0</v>
      </c>
      <c r="BH128" s="214">
        <f>IF(N128="sníž. přenesená",J128,0)</f>
        <v>0</v>
      </c>
      <c r="BI128" s="214">
        <f>IF(N128="nulová",J128,0)</f>
        <v>0</v>
      </c>
      <c r="BJ128" s="25" t="s">
        <v>80</v>
      </c>
      <c r="BK128" s="214">
        <f>ROUND(I128*H128,2)</f>
        <v>0</v>
      </c>
      <c r="BL128" s="25" t="s">
        <v>155</v>
      </c>
      <c r="BM128" s="25" t="s">
        <v>250</v>
      </c>
    </row>
    <row r="129" s="1" customFormat="1">
      <c r="B129" s="47"/>
      <c r="D129" s="215" t="s">
        <v>157</v>
      </c>
      <c r="F129" s="216" t="s">
        <v>251</v>
      </c>
      <c r="I129" s="176"/>
      <c r="L129" s="47"/>
      <c r="M129" s="217"/>
      <c r="N129" s="48"/>
      <c r="O129" s="48"/>
      <c r="P129" s="48"/>
      <c r="Q129" s="48"/>
      <c r="R129" s="48"/>
      <c r="S129" s="48"/>
      <c r="T129" s="86"/>
      <c r="AT129" s="25" t="s">
        <v>157</v>
      </c>
      <c r="AU129" s="25" t="s">
        <v>83</v>
      </c>
    </row>
    <row r="130" s="12" customFormat="1">
      <c r="B130" s="225"/>
      <c r="D130" s="215" t="s">
        <v>159</v>
      </c>
      <c r="E130" s="226" t="s">
        <v>5</v>
      </c>
      <c r="F130" s="227" t="s">
        <v>679</v>
      </c>
      <c r="H130" s="228">
        <v>169.40000000000001</v>
      </c>
      <c r="I130" s="229"/>
      <c r="L130" s="225"/>
      <c r="M130" s="230"/>
      <c r="N130" s="231"/>
      <c r="O130" s="231"/>
      <c r="P130" s="231"/>
      <c r="Q130" s="231"/>
      <c r="R130" s="231"/>
      <c r="S130" s="231"/>
      <c r="T130" s="232"/>
      <c r="AT130" s="226" t="s">
        <v>159</v>
      </c>
      <c r="AU130" s="226" t="s">
        <v>83</v>
      </c>
      <c r="AV130" s="12" t="s">
        <v>83</v>
      </c>
      <c r="AW130" s="12" t="s">
        <v>35</v>
      </c>
      <c r="AX130" s="12" t="s">
        <v>72</v>
      </c>
      <c r="AY130" s="226" t="s">
        <v>148</v>
      </c>
    </row>
    <row r="131" s="13" customFormat="1">
      <c r="B131" s="233"/>
      <c r="D131" s="215" t="s">
        <v>159</v>
      </c>
      <c r="E131" s="234" t="s">
        <v>5</v>
      </c>
      <c r="F131" s="235" t="s">
        <v>186</v>
      </c>
      <c r="H131" s="236">
        <v>169.40000000000001</v>
      </c>
      <c r="I131" s="237"/>
      <c r="L131" s="233"/>
      <c r="M131" s="238"/>
      <c r="N131" s="239"/>
      <c r="O131" s="239"/>
      <c r="P131" s="239"/>
      <c r="Q131" s="239"/>
      <c r="R131" s="239"/>
      <c r="S131" s="239"/>
      <c r="T131" s="240"/>
      <c r="AT131" s="234" t="s">
        <v>159</v>
      </c>
      <c r="AU131" s="234" t="s">
        <v>83</v>
      </c>
      <c r="AV131" s="13" t="s">
        <v>155</v>
      </c>
      <c r="AW131" s="13" t="s">
        <v>35</v>
      </c>
      <c r="AX131" s="13" t="s">
        <v>80</v>
      </c>
      <c r="AY131" s="234" t="s">
        <v>148</v>
      </c>
    </row>
    <row r="132" s="1" customFormat="1" ht="16.5" customHeight="1">
      <c r="B132" s="202"/>
      <c r="C132" s="203" t="s">
        <v>241</v>
      </c>
      <c r="D132" s="203" t="s">
        <v>150</v>
      </c>
      <c r="E132" s="204" t="s">
        <v>254</v>
      </c>
      <c r="F132" s="205" t="s">
        <v>255</v>
      </c>
      <c r="G132" s="206" t="s">
        <v>256</v>
      </c>
      <c r="H132" s="207">
        <v>271.04000000000002</v>
      </c>
      <c r="I132" s="208"/>
      <c r="J132" s="209">
        <f>ROUND(I132*H132,2)</f>
        <v>0</v>
      </c>
      <c r="K132" s="205" t="s">
        <v>154</v>
      </c>
      <c r="L132" s="47"/>
      <c r="M132" s="210" t="s">
        <v>5</v>
      </c>
      <c r="N132" s="211" t="s">
        <v>43</v>
      </c>
      <c r="O132" s="48"/>
      <c r="P132" s="212">
        <f>O132*H132</f>
        <v>0</v>
      </c>
      <c r="Q132" s="212">
        <v>0</v>
      </c>
      <c r="R132" s="212">
        <f>Q132*H132</f>
        <v>0</v>
      </c>
      <c r="S132" s="212">
        <v>0</v>
      </c>
      <c r="T132" s="213">
        <f>S132*H132</f>
        <v>0</v>
      </c>
      <c r="AR132" s="25" t="s">
        <v>155</v>
      </c>
      <c r="AT132" s="25" t="s">
        <v>150</v>
      </c>
      <c r="AU132" s="25" t="s">
        <v>83</v>
      </c>
      <c r="AY132" s="25" t="s">
        <v>148</v>
      </c>
      <c r="BE132" s="214">
        <f>IF(N132="základní",J132,0)</f>
        <v>0</v>
      </c>
      <c r="BF132" s="214">
        <f>IF(N132="snížená",J132,0)</f>
        <v>0</v>
      </c>
      <c r="BG132" s="214">
        <f>IF(N132="zákl. přenesená",J132,0)</f>
        <v>0</v>
      </c>
      <c r="BH132" s="214">
        <f>IF(N132="sníž. přenesená",J132,0)</f>
        <v>0</v>
      </c>
      <c r="BI132" s="214">
        <f>IF(N132="nulová",J132,0)</f>
        <v>0</v>
      </c>
      <c r="BJ132" s="25" t="s">
        <v>80</v>
      </c>
      <c r="BK132" s="214">
        <f>ROUND(I132*H132,2)</f>
        <v>0</v>
      </c>
      <c r="BL132" s="25" t="s">
        <v>155</v>
      </c>
      <c r="BM132" s="25" t="s">
        <v>257</v>
      </c>
    </row>
    <row r="133" s="1" customFormat="1">
      <c r="B133" s="47"/>
      <c r="D133" s="215" t="s">
        <v>157</v>
      </c>
      <c r="F133" s="216" t="s">
        <v>258</v>
      </c>
      <c r="I133" s="176"/>
      <c r="L133" s="47"/>
      <c r="M133" s="217"/>
      <c r="N133" s="48"/>
      <c r="O133" s="48"/>
      <c r="P133" s="48"/>
      <c r="Q133" s="48"/>
      <c r="R133" s="48"/>
      <c r="S133" s="48"/>
      <c r="T133" s="86"/>
      <c r="AT133" s="25" t="s">
        <v>157</v>
      </c>
      <c r="AU133" s="25" t="s">
        <v>83</v>
      </c>
    </row>
    <row r="134" s="12" customFormat="1">
      <c r="B134" s="225"/>
      <c r="D134" s="215" t="s">
        <v>159</v>
      </c>
      <c r="E134" s="226" t="s">
        <v>5</v>
      </c>
      <c r="F134" s="227" t="s">
        <v>680</v>
      </c>
      <c r="H134" s="228">
        <v>271.04000000000002</v>
      </c>
      <c r="I134" s="229"/>
      <c r="L134" s="225"/>
      <c r="M134" s="230"/>
      <c r="N134" s="231"/>
      <c r="O134" s="231"/>
      <c r="P134" s="231"/>
      <c r="Q134" s="231"/>
      <c r="R134" s="231"/>
      <c r="S134" s="231"/>
      <c r="T134" s="232"/>
      <c r="AT134" s="226" t="s">
        <v>159</v>
      </c>
      <c r="AU134" s="226" t="s">
        <v>83</v>
      </c>
      <c r="AV134" s="12" t="s">
        <v>83</v>
      </c>
      <c r="AW134" s="12" t="s">
        <v>35</v>
      </c>
      <c r="AX134" s="12" t="s">
        <v>80</v>
      </c>
      <c r="AY134" s="226" t="s">
        <v>148</v>
      </c>
    </row>
    <row r="135" s="1" customFormat="1" ht="16.5" customHeight="1">
      <c r="B135" s="202"/>
      <c r="C135" s="203" t="s">
        <v>247</v>
      </c>
      <c r="D135" s="203" t="s">
        <v>150</v>
      </c>
      <c r="E135" s="204" t="s">
        <v>260</v>
      </c>
      <c r="F135" s="205" t="s">
        <v>261</v>
      </c>
      <c r="G135" s="206" t="s">
        <v>181</v>
      </c>
      <c r="H135" s="207">
        <v>125.154</v>
      </c>
      <c r="I135" s="208"/>
      <c r="J135" s="209">
        <f>ROUND(I135*H135,2)</f>
        <v>0</v>
      </c>
      <c r="K135" s="205" t="s">
        <v>154</v>
      </c>
      <c r="L135" s="47"/>
      <c r="M135" s="210" t="s">
        <v>5</v>
      </c>
      <c r="N135" s="211" t="s">
        <v>43</v>
      </c>
      <c r="O135" s="48"/>
      <c r="P135" s="212">
        <f>O135*H135</f>
        <v>0</v>
      </c>
      <c r="Q135" s="212">
        <v>0</v>
      </c>
      <c r="R135" s="212">
        <f>Q135*H135</f>
        <v>0</v>
      </c>
      <c r="S135" s="212">
        <v>0</v>
      </c>
      <c r="T135" s="213">
        <f>S135*H135</f>
        <v>0</v>
      </c>
      <c r="AR135" s="25" t="s">
        <v>155</v>
      </c>
      <c r="AT135" s="25" t="s">
        <v>150</v>
      </c>
      <c r="AU135" s="25" t="s">
        <v>83</v>
      </c>
      <c r="AY135" s="25" t="s">
        <v>148</v>
      </c>
      <c r="BE135" s="214">
        <f>IF(N135="základní",J135,0)</f>
        <v>0</v>
      </c>
      <c r="BF135" s="214">
        <f>IF(N135="snížená",J135,0)</f>
        <v>0</v>
      </c>
      <c r="BG135" s="214">
        <f>IF(N135="zákl. přenesená",J135,0)</f>
        <v>0</v>
      </c>
      <c r="BH135" s="214">
        <f>IF(N135="sníž. přenesená",J135,0)</f>
        <v>0</v>
      </c>
      <c r="BI135" s="214">
        <f>IF(N135="nulová",J135,0)</f>
        <v>0</v>
      </c>
      <c r="BJ135" s="25" t="s">
        <v>80</v>
      </c>
      <c r="BK135" s="214">
        <f>ROUND(I135*H135,2)</f>
        <v>0</v>
      </c>
      <c r="BL135" s="25" t="s">
        <v>155</v>
      </c>
      <c r="BM135" s="25" t="s">
        <v>262</v>
      </c>
    </row>
    <row r="136" s="1" customFormat="1">
      <c r="B136" s="47"/>
      <c r="D136" s="215" t="s">
        <v>157</v>
      </c>
      <c r="F136" s="216" t="s">
        <v>263</v>
      </c>
      <c r="I136" s="176"/>
      <c r="L136" s="47"/>
      <c r="M136" s="217"/>
      <c r="N136" s="48"/>
      <c r="O136" s="48"/>
      <c r="P136" s="48"/>
      <c r="Q136" s="48"/>
      <c r="R136" s="48"/>
      <c r="S136" s="48"/>
      <c r="T136" s="86"/>
      <c r="AT136" s="25" t="s">
        <v>157</v>
      </c>
      <c r="AU136" s="25" t="s">
        <v>83</v>
      </c>
    </row>
    <row r="137" s="11" customFormat="1">
      <c r="B137" s="218"/>
      <c r="D137" s="215" t="s">
        <v>159</v>
      </c>
      <c r="E137" s="219" t="s">
        <v>5</v>
      </c>
      <c r="F137" s="220" t="s">
        <v>264</v>
      </c>
      <c r="H137" s="219" t="s">
        <v>5</v>
      </c>
      <c r="I137" s="221"/>
      <c r="L137" s="218"/>
      <c r="M137" s="222"/>
      <c r="N137" s="223"/>
      <c r="O137" s="223"/>
      <c r="P137" s="223"/>
      <c r="Q137" s="223"/>
      <c r="R137" s="223"/>
      <c r="S137" s="223"/>
      <c r="T137" s="224"/>
      <c r="AT137" s="219" t="s">
        <v>159</v>
      </c>
      <c r="AU137" s="219" t="s">
        <v>83</v>
      </c>
      <c r="AV137" s="11" t="s">
        <v>80</v>
      </c>
      <c r="AW137" s="11" t="s">
        <v>35</v>
      </c>
      <c r="AX137" s="11" t="s">
        <v>72</v>
      </c>
      <c r="AY137" s="219" t="s">
        <v>148</v>
      </c>
    </row>
    <row r="138" s="12" customFormat="1">
      <c r="B138" s="225"/>
      <c r="D138" s="215" t="s">
        <v>159</v>
      </c>
      <c r="E138" s="226" t="s">
        <v>5</v>
      </c>
      <c r="F138" s="227" t="s">
        <v>679</v>
      </c>
      <c r="H138" s="228">
        <v>169.40000000000001</v>
      </c>
      <c r="I138" s="229"/>
      <c r="L138" s="225"/>
      <c r="M138" s="230"/>
      <c r="N138" s="231"/>
      <c r="O138" s="231"/>
      <c r="P138" s="231"/>
      <c r="Q138" s="231"/>
      <c r="R138" s="231"/>
      <c r="S138" s="231"/>
      <c r="T138" s="232"/>
      <c r="AT138" s="226" t="s">
        <v>159</v>
      </c>
      <c r="AU138" s="226" t="s">
        <v>83</v>
      </c>
      <c r="AV138" s="12" t="s">
        <v>83</v>
      </c>
      <c r="AW138" s="12" t="s">
        <v>35</v>
      </c>
      <c r="AX138" s="12" t="s">
        <v>72</v>
      </c>
      <c r="AY138" s="226" t="s">
        <v>148</v>
      </c>
    </row>
    <row r="139" s="12" customFormat="1">
      <c r="B139" s="225"/>
      <c r="D139" s="215" t="s">
        <v>159</v>
      </c>
      <c r="E139" s="226" t="s">
        <v>5</v>
      </c>
      <c r="F139" s="227" t="s">
        <v>681</v>
      </c>
      <c r="H139" s="228">
        <v>-7.9500000000000002</v>
      </c>
      <c r="I139" s="229"/>
      <c r="L139" s="225"/>
      <c r="M139" s="230"/>
      <c r="N139" s="231"/>
      <c r="O139" s="231"/>
      <c r="P139" s="231"/>
      <c r="Q139" s="231"/>
      <c r="R139" s="231"/>
      <c r="S139" s="231"/>
      <c r="T139" s="232"/>
      <c r="AT139" s="226" t="s">
        <v>159</v>
      </c>
      <c r="AU139" s="226" t="s">
        <v>83</v>
      </c>
      <c r="AV139" s="12" t="s">
        <v>83</v>
      </c>
      <c r="AW139" s="12" t="s">
        <v>35</v>
      </c>
      <c r="AX139" s="12" t="s">
        <v>72</v>
      </c>
      <c r="AY139" s="226" t="s">
        <v>148</v>
      </c>
    </row>
    <row r="140" s="12" customFormat="1">
      <c r="B140" s="225"/>
      <c r="D140" s="215" t="s">
        <v>159</v>
      </c>
      <c r="E140" s="226" t="s">
        <v>5</v>
      </c>
      <c r="F140" s="227" t="s">
        <v>682</v>
      </c>
      <c r="H140" s="228">
        <v>-12.295999999999999</v>
      </c>
      <c r="I140" s="229"/>
      <c r="L140" s="225"/>
      <c r="M140" s="230"/>
      <c r="N140" s="231"/>
      <c r="O140" s="231"/>
      <c r="P140" s="231"/>
      <c r="Q140" s="231"/>
      <c r="R140" s="231"/>
      <c r="S140" s="231"/>
      <c r="T140" s="232"/>
      <c r="AT140" s="226" t="s">
        <v>159</v>
      </c>
      <c r="AU140" s="226" t="s">
        <v>83</v>
      </c>
      <c r="AV140" s="12" t="s">
        <v>83</v>
      </c>
      <c r="AW140" s="12" t="s">
        <v>35</v>
      </c>
      <c r="AX140" s="12" t="s">
        <v>72</v>
      </c>
      <c r="AY140" s="226" t="s">
        <v>148</v>
      </c>
    </row>
    <row r="141" s="12" customFormat="1">
      <c r="B141" s="225"/>
      <c r="D141" s="215" t="s">
        <v>159</v>
      </c>
      <c r="E141" s="226" t="s">
        <v>5</v>
      </c>
      <c r="F141" s="227" t="s">
        <v>683</v>
      </c>
      <c r="H141" s="228">
        <v>-30</v>
      </c>
      <c r="I141" s="229"/>
      <c r="L141" s="225"/>
      <c r="M141" s="230"/>
      <c r="N141" s="231"/>
      <c r="O141" s="231"/>
      <c r="P141" s="231"/>
      <c r="Q141" s="231"/>
      <c r="R141" s="231"/>
      <c r="S141" s="231"/>
      <c r="T141" s="232"/>
      <c r="AT141" s="226" t="s">
        <v>159</v>
      </c>
      <c r="AU141" s="226" t="s">
        <v>83</v>
      </c>
      <c r="AV141" s="12" t="s">
        <v>83</v>
      </c>
      <c r="AW141" s="12" t="s">
        <v>35</v>
      </c>
      <c r="AX141" s="12" t="s">
        <v>72</v>
      </c>
      <c r="AY141" s="226" t="s">
        <v>148</v>
      </c>
    </row>
    <row r="142" s="12" customFormat="1">
      <c r="B142" s="225"/>
      <c r="D142" s="215" t="s">
        <v>159</v>
      </c>
      <c r="E142" s="226" t="s">
        <v>5</v>
      </c>
      <c r="F142" s="227" t="s">
        <v>684</v>
      </c>
      <c r="H142" s="228">
        <v>6</v>
      </c>
      <c r="I142" s="229"/>
      <c r="L142" s="225"/>
      <c r="M142" s="230"/>
      <c r="N142" s="231"/>
      <c r="O142" s="231"/>
      <c r="P142" s="231"/>
      <c r="Q142" s="231"/>
      <c r="R142" s="231"/>
      <c r="S142" s="231"/>
      <c r="T142" s="232"/>
      <c r="AT142" s="226" t="s">
        <v>159</v>
      </c>
      <c r="AU142" s="226" t="s">
        <v>83</v>
      </c>
      <c r="AV142" s="12" t="s">
        <v>83</v>
      </c>
      <c r="AW142" s="12" t="s">
        <v>35</v>
      </c>
      <c r="AX142" s="12" t="s">
        <v>72</v>
      </c>
      <c r="AY142" s="226" t="s">
        <v>148</v>
      </c>
    </row>
    <row r="143" s="13" customFormat="1">
      <c r="B143" s="233"/>
      <c r="D143" s="215" t="s">
        <v>159</v>
      </c>
      <c r="E143" s="234" t="s">
        <v>5</v>
      </c>
      <c r="F143" s="235" t="s">
        <v>186</v>
      </c>
      <c r="H143" s="236">
        <v>125.154</v>
      </c>
      <c r="I143" s="237"/>
      <c r="L143" s="233"/>
      <c r="M143" s="238"/>
      <c r="N143" s="239"/>
      <c r="O143" s="239"/>
      <c r="P143" s="239"/>
      <c r="Q143" s="239"/>
      <c r="R143" s="239"/>
      <c r="S143" s="239"/>
      <c r="T143" s="240"/>
      <c r="AT143" s="234" t="s">
        <v>159</v>
      </c>
      <c r="AU143" s="234" t="s">
        <v>83</v>
      </c>
      <c r="AV143" s="13" t="s">
        <v>155</v>
      </c>
      <c r="AW143" s="13" t="s">
        <v>35</v>
      </c>
      <c r="AX143" s="13" t="s">
        <v>80</v>
      </c>
      <c r="AY143" s="234" t="s">
        <v>148</v>
      </c>
    </row>
    <row r="144" s="1" customFormat="1" ht="16.5" customHeight="1">
      <c r="B144" s="202"/>
      <c r="C144" s="249" t="s">
        <v>253</v>
      </c>
      <c r="D144" s="249" t="s">
        <v>270</v>
      </c>
      <c r="E144" s="250" t="s">
        <v>271</v>
      </c>
      <c r="F144" s="251" t="s">
        <v>272</v>
      </c>
      <c r="G144" s="252" t="s">
        <v>256</v>
      </c>
      <c r="H144" s="253">
        <v>225.27699999999999</v>
      </c>
      <c r="I144" s="254"/>
      <c r="J144" s="255">
        <f>ROUND(I144*H144,2)</f>
        <v>0</v>
      </c>
      <c r="K144" s="251" t="s">
        <v>5</v>
      </c>
      <c r="L144" s="256"/>
      <c r="M144" s="257" t="s">
        <v>5</v>
      </c>
      <c r="N144" s="258" t="s">
        <v>43</v>
      </c>
      <c r="O144" s="48"/>
      <c r="P144" s="212">
        <f>O144*H144</f>
        <v>0</v>
      </c>
      <c r="Q144" s="212">
        <v>0</v>
      </c>
      <c r="R144" s="212">
        <f>Q144*H144</f>
        <v>0</v>
      </c>
      <c r="S144" s="212">
        <v>0</v>
      </c>
      <c r="T144" s="213">
        <f>S144*H144</f>
        <v>0</v>
      </c>
      <c r="AR144" s="25" t="s">
        <v>214</v>
      </c>
      <c r="AT144" s="25" t="s">
        <v>270</v>
      </c>
      <c r="AU144" s="25" t="s">
        <v>83</v>
      </c>
      <c r="AY144" s="25" t="s">
        <v>148</v>
      </c>
      <c r="BE144" s="214">
        <f>IF(N144="základní",J144,0)</f>
        <v>0</v>
      </c>
      <c r="BF144" s="214">
        <f>IF(N144="snížená",J144,0)</f>
        <v>0</v>
      </c>
      <c r="BG144" s="214">
        <f>IF(N144="zákl. přenesená",J144,0)</f>
        <v>0</v>
      </c>
      <c r="BH144" s="214">
        <f>IF(N144="sníž. přenesená",J144,0)</f>
        <v>0</v>
      </c>
      <c r="BI144" s="214">
        <f>IF(N144="nulová",J144,0)</f>
        <v>0</v>
      </c>
      <c r="BJ144" s="25" t="s">
        <v>80</v>
      </c>
      <c r="BK144" s="214">
        <f>ROUND(I144*H144,2)</f>
        <v>0</v>
      </c>
      <c r="BL144" s="25" t="s">
        <v>155</v>
      </c>
      <c r="BM144" s="25" t="s">
        <v>273</v>
      </c>
    </row>
    <row r="145" s="1" customFormat="1">
      <c r="B145" s="47"/>
      <c r="D145" s="215" t="s">
        <v>157</v>
      </c>
      <c r="F145" s="216" t="s">
        <v>272</v>
      </c>
      <c r="I145" s="176"/>
      <c r="L145" s="47"/>
      <c r="M145" s="217"/>
      <c r="N145" s="48"/>
      <c r="O145" s="48"/>
      <c r="P145" s="48"/>
      <c r="Q145" s="48"/>
      <c r="R145" s="48"/>
      <c r="S145" s="48"/>
      <c r="T145" s="86"/>
      <c r="AT145" s="25" t="s">
        <v>157</v>
      </c>
      <c r="AU145" s="25" t="s">
        <v>83</v>
      </c>
    </row>
    <row r="146" s="12" customFormat="1">
      <c r="B146" s="225"/>
      <c r="D146" s="215" t="s">
        <v>159</v>
      </c>
      <c r="E146" s="226" t="s">
        <v>5</v>
      </c>
      <c r="F146" s="227" t="s">
        <v>685</v>
      </c>
      <c r="H146" s="228">
        <v>225.27699999999999</v>
      </c>
      <c r="I146" s="229"/>
      <c r="L146" s="225"/>
      <c r="M146" s="230"/>
      <c r="N146" s="231"/>
      <c r="O146" s="231"/>
      <c r="P146" s="231"/>
      <c r="Q146" s="231"/>
      <c r="R146" s="231"/>
      <c r="S146" s="231"/>
      <c r="T146" s="232"/>
      <c r="AT146" s="226" t="s">
        <v>159</v>
      </c>
      <c r="AU146" s="226" t="s">
        <v>83</v>
      </c>
      <c r="AV146" s="12" t="s">
        <v>83</v>
      </c>
      <c r="AW146" s="12" t="s">
        <v>35</v>
      </c>
      <c r="AX146" s="12" t="s">
        <v>80</v>
      </c>
      <c r="AY146" s="226" t="s">
        <v>148</v>
      </c>
    </row>
    <row r="147" s="1" customFormat="1" ht="16.5" customHeight="1">
      <c r="B147" s="202"/>
      <c r="C147" s="203" t="s">
        <v>11</v>
      </c>
      <c r="D147" s="203" t="s">
        <v>150</v>
      </c>
      <c r="E147" s="204" t="s">
        <v>276</v>
      </c>
      <c r="F147" s="205" t="s">
        <v>277</v>
      </c>
      <c r="G147" s="206" t="s">
        <v>181</v>
      </c>
      <c r="H147" s="207">
        <v>25.800000000000001</v>
      </c>
      <c r="I147" s="208"/>
      <c r="J147" s="209">
        <f>ROUND(I147*H147,2)</f>
        <v>0</v>
      </c>
      <c r="K147" s="205" t="s">
        <v>154</v>
      </c>
      <c r="L147" s="47"/>
      <c r="M147" s="210" t="s">
        <v>5</v>
      </c>
      <c r="N147" s="211" t="s">
        <v>43</v>
      </c>
      <c r="O147" s="48"/>
      <c r="P147" s="212">
        <f>O147*H147</f>
        <v>0</v>
      </c>
      <c r="Q147" s="212">
        <v>0</v>
      </c>
      <c r="R147" s="212">
        <f>Q147*H147</f>
        <v>0</v>
      </c>
      <c r="S147" s="212">
        <v>0</v>
      </c>
      <c r="T147" s="213">
        <f>S147*H147</f>
        <v>0</v>
      </c>
      <c r="AR147" s="25" t="s">
        <v>155</v>
      </c>
      <c r="AT147" s="25" t="s">
        <v>150</v>
      </c>
      <c r="AU147" s="25" t="s">
        <v>83</v>
      </c>
      <c r="AY147" s="25" t="s">
        <v>148</v>
      </c>
      <c r="BE147" s="214">
        <f>IF(N147="základní",J147,0)</f>
        <v>0</v>
      </c>
      <c r="BF147" s="214">
        <f>IF(N147="snížená",J147,0)</f>
        <v>0</v>
      </c>
      <c r="BG147" s="214">
        <f>IF(N147="zákl. přenesená",J147,0)</f>
        <v>0</v>
      </c>
      <c r="BH147" s="214">
        <f>IF(N147="sníž. přenesená",J147,0)</f>
        <v>0</v>
      </c>
      <c r="BI147" s="214">
        <f>IF(N147="nulová",J147,0)</f>
        <v>0</v>
      </c>
      <c r="BJ147" s="25" t="s">
        <v>80</v>
      </c>
      <c r="BK147" s="214">
        <f>ROUND(I147*H147,2)</f>
        <v>0</v>
      </c>
      <c r="BL147" s="25" t="s">
        <v>155</v>
      </c>
      <c r="BM147" s="25" t="s">
        <v>686</v>
      </c>
    </row>
    <row r="148" s="1" customFormat="1">
      <c r="B148" s="47"/>
      <c r="D148" s="215" t="s">
        <v>157</v>
      </c>
      <c r="F148" s="216" t="s">
        <v>279</v>
      </c>
      <c r="I148" s="176"/>
      <c r="L148" s="47"/>
      <c r="M148" s="217"/>
      <c r="N148" s="48"/>
      <c r="O148" s="48"/>
      <c r="P148" s="48"/>
      <c r="Q148" s="48"/>
      <c r="R148" s="48"/>
      <c r="S148" s="48"/>
      <c r="T148" s="86"/>
      <c r="AT148" s="25" t="s">
        <v>157</v>
      </c>
      <c r="AU148" s="25" t="s">
        <v>83</v>
      </c>
    </row>
    <row r="149" s="11" customFormat="1">
      <c r="B149" s="218"/>
      <c r="D149" s="215" t="s">
        <v>159</v>
      </c>
      <c r="E149" s="219" t="s">
        <v>5</v>
      </c>
      <c r="F149" s="220" t="s">
        <v>687</v>
      </c>
      <c r="H149" s="219" t="s">
        <v>5</v>
      </c>
      <c r="I149" s="221"/>
      <c r="L149" s="218"/>
      <c r="M149" s="222"/>
      <c r="N149" s="223"/>
      <c r="O149" s="223"/>
      <c r="P149" s="223"/>
      <c r="Q149" s="223"/>
      <c r="R149" s="223"/>
      <c r="S149" s="223"/>
      <c r="T149" s="224"/>
      <c r="AT149" s="219" t="s">
        <v>159</v>
      </c>
      <c r="AU149" s="219" t="s">
        <v>83</v>
      </c>
      <c r="AV149" s="11" t="s">
        <v>80</v>
      </c>
      <c r="AW149" s="11" t="s">
        <v>35</v>
      </c>
      <c r="AX149" s="11" t="s">
        <v>72</v>
      </c>
      <c r="AY149" s="219" t="s">
        <v>148</v>
      </c>
    </row>
    <row r="150" s="12" customFormat="1">
      <c r="B150" s="225"/>
      <c r="D150" s="215" t="s">
        <v>159</v>
      </c>
      <c r="E150" s="226" t="s">
        <v>5</v>
      </c>
      <c r="F150" s="227" t="s">
        <v>688</v>
      </c>
      <c r="H150" s="228">
        <v>25.800000000000001</v>
      </c>
      <c r="I150" s="229"/>
      <c r="L150" s="225"/>
      <c r="M150" s="230"/>
      <c r="N150" s="231"/>
      <c r="O150" s="231"/>
      <c r="P150" s="231"/>
      <c r="Q150" s="231"/>
      <c r="R150" s="231"/>
      <c r="S150" s="231"/>
      <c r="T150" s="232"/>
      <c r="AT150" s="226" t="s">
        <v>159</v>
      </c>
      <c r="AU150" s="226" t="s">
        <v>83</v>
      </c>
      <c r="AV150" s="12" t="s">
        <v>83</v>
      </c>
      <c r="AW150" s="12" t="s">
        <v>35</v>
      </c>
      <c r="AX150" s="12" t="s">
        <v>80</v>
      </c>
      <c r="AY150" s="226" t="s">
        <v>148</v>
      </c>
    </row>
    <row r="151" s="1" customFormat="1" ht="16.5" customHeight="1">
      <c r="B151" s="202"/>
      <c r="C151" s="203" t="s">
        <v>269</v>
      </c>
      <c r="D151" s="203" t="s">
        <v>150</v>
      </c>
      <c r="E151" s="204" t="s">
        <v>285</v>
      </c>
      <c r="F151" s="205" t="s">
        <v>286</v>
      </c>
      <c r="G151" s="206" t="s">
        <v>181</v>
      </c>
      <c r="H151" s="207">
        <v>25.800000000000001</v>
      </c>
      <c r="I151" s="208"/>
      <c r="J151" s="209">
        <f>ROUND(I151*H151,2)</f>
        <v>0</v>
      </c>
      <c r="K151" s="205" t="s">
        <v>154</v>
      </c>
      <c r="L151" s="47"/>
      <c r="M151" s="210" t="s">
        <v>5</v>
      </c>
      <c r="N151" s="211" t="s">
        <v>43</v>
      </c>
      <c r="O151" s="48"/>
      <c r="P151" s="212">
        <f>O151*H151</f>
        <v>0</v>
      </c>
      <c r="Q151" s="212">
        <v>0</v>
      </c>
      <c r="R151" s="212">
        <f>Q151*H151</f>
        <v>0</v>
      </c>
      <c r="S151" s="212">
        <v>0</v>
      </c>
      <c r="T151" s="213">
        <f>S151*H151</f>
        <v>0</v>
      </c>
      <c r="AR151" s="25" t="s">
        <v>155</v>
      </c>
      <c r="AT151" s="25" t="s">
        <v>150</v>
      </c>
      <c r="AU151" s="25" t="s">
        <v>83</v>
      </c>
      <c r="AY151" s="25" t="s">
        <v>148</v>
      </c>
      <c r="BE151" s="214">
        <f>IF(N151="základní",J151,0)</f>
        <v>0</v>
      </c>
      <c r="BF151" s="214">
        <f>IF(N151="snížená",J151,0)</f>
        <v>0</v>
      </c>
      <c r="BG151" s="214">
        <f>IF(N151="zákl. přenesená",J151,0)</f>
        <v>0</v>
      </c>
      <c r="BH151" s="214">
        <f>IF(N151="sníž. přenesená",J151,0)</f>
        <v>0</v>
      </c>
      <c r="BI151" s="214">
        <f>IF(N151="nulová",J151,0)</f>
        <v>0</v>
      </c>
      <c r="BJ151" s="25" t="s">
        <v>80</v>
      </c>
      <c r="BK151" s="214">
        <f>ROUND(I151*H151,2)</f>
        <v>0</v>
      </c>
      <c r="BL151" s="25" t="s">
        <v>155</v>
      </c>
      <c r="BM151" s="25" t="s">
        <v>689</v>
      </c>
    </row>
    <row r="152" s="1" customFormat="1">
      <c r="B152" s="47"/>
      <c r="D152" s="215" t="s">
        <v>157</v>
      </c>
      <c r="F152" s="216" t="s">
        <v>288</v>
      </c>
      <c r="I152" s="176"/>
      <c r="L152" s="47"/>
      <c r="M152" s="217"/>
      <c r="N152" s="48"/>
      <c r="O152" s="48"/>
      <c r="P152" s="48"/>
      <c r="Q152" s="48"/>
      <c r="R152" s="48"/>
      <c r="S152" s="48"/>
      <c r="T152" s="86"/>
      <c r="AT152" s="25" t="s">
        <v>157</v>
      </c>
      <c r="AU152" s="25" t="s">
        <v>83</v>
      </c>
    </row>
    <row r="153" s="11" customFormat="1">
      <c r="B153" s="218"/>
      <c r="D153" s="215" t="s">
        <v>159</v>
      </c>
      <c r="E153" s="219" t="s">
        <v>5</v>
      </c>
      <c r="F153" s="220" t="s">
        <v>687</v>
      </c>
      <c r="H153" s="219" t="s">
        <v>5</v>
      </c>
      <c r="I153" s="221"/>
      <c r="L153" s="218"/>
      <c r="M153" s="222"/>
      <c r="N153" s="223"/>
      <c r="O153" s="223"/>
      <c r="P153" s="223"/>
      <c r="Q153" s="223"/>
      <c r="R153" s="223"/>
      <c r="S153" s="223"/>
      <c r="T153" s="224"/>
      <c r="AT153" s="219" t="s">
        <v>159</v>
      </c>
      <c r="AU153" s="219" t="s">
        <v>83</v>
      </c>
      <c r="AV153" s="11" t="s">
        <v>80</v>
      </c>
      <c r="AW153" s="11" t="s">
        <v>35</v>
      </c>
      <c r="AX153" s="11" t="s">
        <v>72</v>
      </c>
      <c r="AY153" s="219" t="s">
        <v>148</v>
      </c>
    </row>
    <row r="154" s="12" customFormat="1">
      <c r="B154" s="225"/>
      <c r="D154" s="215" t="s">
        <v>159</v>
      </c>
      <c r="E154" s="226" t="s">
        <v>5</v>
      </c>
      <c r="F154" s="227" t="s">
        <v>688</v>
      </c>
      <c r="H154" s="228">
        <v>25.800000000000001</v>
      </c>
      <c r="I154" s="229"/>
      <c r="L154" s="225"/>
      <c r="M154" s="230"/>
      <c r="N154" s="231"/>
      <c r="O154" s="231"/>
      <c r="P154" s="231"/>
      <c r="Q154" s="231"/>
      <c r="R154" s="231"/>
      <c r="S154" s="231"/>
      <c r="T154" s="232"/>
      <c r="AT154" s="226" t="s">
        <v>159</v>
      </c>
      <c r="AU154" s="226" t="s">
        <v>83</v>
      </c>
      <c r="AV154" s="12" t="s">
        <v>83</v>
      </c>
      <c r="AW154" s="12" t="s">
        <v>35</v>
      </c>
      <c r="AX154" s="12" t="s">
        <v>80</v>
      </c>
      <c r="AY154" s="226" t="s">
        <v>148</v>
      </c>
    </row>
    <row r="155" s="1" customFormat="1" ht="16.5" customHeight="1">
      <c r="B155" s="202"/>
      <c r="C155" s="203" t="s">
        <v>275</v>
      </c>
      <c r="D155" s="203" t="s">
        <v>150</v>
      </c>
      <c r="E155" s="204" t="s">
        <v>276</v>
      </c>
      <c r="F155" s="205" t="s">
        <v>277</v>
      </c>
      <c r="G155" s="206" t="s">
        <v>181</v>
      </c>
      <c r="H155" s="207">
        <v>145.40000000000001</v>
      </c>
      <c r="I155" s="208"/>
      <c r="J155" s="209">
        <f>ROUND(I155*H155,2)</f>
        <v>0</v>
      </c>
      <c r="K155" s="205" t="s">
        <v>154</v>
      </c>
      <c r="L155" s="47"/>
      <c r="M155" s="210" t="s">
        <v>5</v>
      </c>
      <c r="N155" s="211" t="s">
        <v>43</v>
      </c>
      <c r="O155" s="48"/>
      <c r="P155" s="212">
        <f>O155*H155</f>
        <v>0</v>
      </c>
      <c r="Q155" s="212">
        <v>0</v>
      </c>
      <c r="R155" s="212">
        <f>Q155*H155</f>
        <v>0</v>
      </c>
      <c r="S155" s="212">
        <v>0</v>
      </c>
      <c r="T155" s="213">
        <f>S155*H155</f>
        <v>0</v>
      </c>
      <c r="AR155" s="25" t="s">
        <v>155</v>
      </c>
      <c r="AT155" s="25" t="s">
        <v>150</v>
      </c>
      <c r="AU155" s="25" t="s">
        <v>83</v>
      </c>
      <c r="AY155" s="25" t="s">
        <v>148</v>
      </c>
      <c r="BE155" s="214">
        <f>IF(N155="základní",J155,0)</f>
        <v>0</v>
      </c>
      <c r="BF155" s="214">
        <f>IF(N155="snížená",J155,0)</f>
        <v>0</v>
      </c>
      <c r="BG155" s="214">
        <f>IF(N155="zákl. přenesená",J155,0)</f>
        <v>0</v>
      </c>
      <c r="BH155" s="214">
        <f>IF(N155="sníž. přenesená",J155,0)</f>
        <v>0</v>
      </c>
      <c r="BI155" s="214">
        <f>IF(N155="nulová",J155,0)</f>
        <v>0</v>
      </c>
      <c r="BJ155" s="25" t="s">
        <v>80</v>
      </c>
      <c r="BK155" s="214">
        <f>ROUND(I155*H155,2)</f>
        <v>0</v>
      </c>
      <c r="BL155" s="25" t="s">
        <v>155</v>
      </c>
      <c r="BM155" s="25" t="s">
        <v>278</v>
      </c>
    </row>
    <row r="156" s="1" customFormat="1">
      <c r="B156" s="47"/>
      <c r="D156" s="215" t="s">
        <v>157</v>
      </c>
      <c r="F156" s="216" t="s">
        <v>279</v>
      </c>
      <c r="I156" s="176"/>
      <c r="L156" s="47"/>
      <c r="M156" s="217"/>
      <c r="N156" s="48"/>
      <c r="O156" s="48"/>
      <c r="P156" s="48"/>
      <c r="Q156" s="48"/>
      <c r="R156" s="48"/>
      <c r="S156" s="48"/>
      <c r="T156" s="86"/>
      <c r="AT156" s="25" t="s">
        <v>157</v>
      </c>
      <c r="AU156" s="25" t="s">
        <v>83</v>
      </c>
    </row>
    <row r="157" s="11" customFormat="1">
      <c r="B157" s="218"/>
      <c r="D157" s="215" t="s">
        <v>159</v>
      </c>
      <c r="E157" s="219" t="s">
        <v>5</v>
      </c>
      <c r="F157" s="220" t="s">
        <v>280</v>
      </c>
      <c r="H157" s="219" t="s">
        <v>5</v>
      </c>
      <c r="I157" s="221"/>
      <c r="L157" s="218"/>
      <c r="M157" s="222"/>
      <c r="N157" s="223"/>
      <c r="O157" s="223"/>
      <c r="P157" s="223"/>
      <c r="Q157" s="223"/>
      <c r="R157" s="223"/>
      <c r="S157" s="223"/>
      <c r="T157" s="224"/>
      <c r="AT157" s="219" t="s">
        <v>159</v>
      </c>
      <c r="AU157" s="219" t="s">
        <v>83</v>
      </c>
      <c r="AV157" s="11" t="s">
        <v>80</v>
      </c>
      <c r="AW157" s="11" t="s">
        <v>35</v>
      </c>
      <c r="AX157" s="11" t="s">
        <v>72</v>
      </c>
      <c r="AY157" s="219" t="s">
        <v>148</v>
      </c>
    </row>
    <row r="158" s="12" customFormat="1">
      <c r="B158" s="225"/>
      <c r="D158" s="215" t="s">
        <v>159</v>
      </c>
      <c r="E158" s="226" t="s">
        <v>5</v>
      </c>
      <c r="F158" s="227" t="s">
        <v>690</v>
      </c>
      <c r="H158" s="228">
        <v>12.295999999999999</v>
      </c>
      <c r="I158" s="229"/>
      <c r="L158" s="225"/>
      <c r="M158" s="230"/>
      <c r="N158" s="231"/>
      <c r="O158" s="231"/>
      <c r="P158" s="231"/>
      <c r="Q158" s="231"/>
      <c r="R158" s="231"/>
      <c r="S158" s="231"/>
      <c r="T158" s="232"/>
      <c r="AT158" s="226" t="s">
        <v>159</v>
      </c>
      <c r="AU158" s="226" t="s">
        <v>83</v>
      </c>
      <c r="AV158" s="12" t="s">
        <v>83</v>
      </c>
      <c r="AW158" s="12" t="s">
        <v>35</v>
      </c>
      <c r="AX158" s="12" t="s">
        <v>72</v>
      </c>
      <c r="AY158" s="226" t="s">
        <v>148</v>
      </c>
    </row>
    <row r="159" s="12" customFormat="1">
      <c r="B159" s="225"/>
      <c r="D159" s="215" t="s">
        <v>159</v>
      </c>
      <c r="E159" s="226" t="s">
        <v>5</v>
      </c>
      <c r="F159" s="227" t="s">
        <v>691</v>
      </c>
      <c r="H159" s="228">
        <v>7.9500000000000002</v>
      </c>
      <c r="I159" s="229"/>
      <c r="L159" s="225"/>
      <c r="M159" s="230"/>
      <c r="N159" s="231"/>
      <c r="O159" s="231"/>
      <c r="P159" s="231"/>
      <c r="Q159" s="231"/>
      <c r="R159" s="231"/>
      <c r="S159" s="231"/>
      <c r="T159" s="232"/>
      <c r="AT159" s="226" t="s">
        <v>159</v>
      </c>
      <c r="AU159" s="226" t="s">
        <v>83</v>
      </c>
      <c r="AV159" s="12" t="s">
        <v>83</v>
      </c>
      <c r="AW159" s="12" t="s">
        <v>35</v>
      </c>
      <c r="AX159" s="12" t="s">
        <v>72</v>
      </c>
      <c r="AY159" s="226" t="s">
        <v>148</v>
      </c>
    </row>
    <row r="160" s="12" customFormat="1">
      <c r="B160" s="225"/>
      <c r="D160" s="215" t="s">
        <v>159</v>
      </c>
      <c r="E160" s="226" t="s">
        <v>5</v>
      </c>
      <c r="F160" s="227" t="s">
        <v>692</v>
      </c>
      <c r="H160" s="228">
        <v>125.154</v>
      </c>
      <c r="I160" s="229"/>
      <c r="L160" s="225"/>
      <c r="M160" s="230"/>
      <c r="N160" s="231"/>
      <c r="O160" s="231"/>
      <c r="P160" s="231"/>
      <c r="Q160" s="231"/>
      <c r="R160" s="231"/>
      <c r="S160" s="231"/>
      <c r="T160" s="232"/>
      <c r="AT160" s="226" t="s">
        <v>159</v>
      </c>
      <c r="AU160" s="226" t="s">
        <v>83</v>
      </c>
      <c r="AV160" s="12" t="s">
        <v>83</v>
      </c>
      <c r="AW160" s="12" t="s">
        <v>35</v>
      </c>
      <c r="AX160" s="12" t="s">
        <v>72</v>
      </c>
      <c r="AY160" s="226" t="s">
        <v>148</v>
      </c>
    </row>
    <row r="161" s="13" customFormat="1">
      <c r="B161" s="233"/>
      <c r="D161" s="215" t="s">
        <v>159</v>
      </c>
      <c r="E161" s="234" t="s">
        <v>5</v>
      </c>
      <c r="F161" s="235" t="s">
        <v>186</v>
      </c>
      <c r="H161" s="236">
        <v>145.40000000000001</v>
      </c>
      <c r="I161" s="237"/>
      <c r="L161" s="233"/>
      <c r="M161" s="238"/>
      <c r="N161" s="239"/>
      <c r="O161" s="239"/>
      <c r="P161" s="239"/>
      <c r="Q161" s="239"/>
      <c r="R161" s="239"/>
      <c r="S161" s="239"/>
      <c r="T161" s="240"/>
      <c r="AT161" s="234" t="s">
        <v>159</v>
      </c>
      <c r="AU161" s="234" t="s">
        <v>83</v>
      </c>
      <c r="AV161" s="13" t="s">
        <v>155</v>
      </c>
      <c r="AW161" s="13" t="s">
        <v>35</v>
      </c>
      <c r="AX161" s="13" t="s">
        <v>80</v>
      </c>
      <c r="AY161" s="234" t="s">
        <v>148</v>
      </c>
    </row>
    <row r="162" s="1" customFormat="1" ht="16.5" customHeight="1">
      <c r="B162" s="202"/>
      <c r="C162" s="203" t="s">
        <v>284</v>
      </c>
      <c r="D162" s="203" t="s">
        <v>150</v>
      </c>
      <c r="E162" s="204" t="s">
        <v>285</v>
      </c>
      <c r="F162" s="205" t="s">
        <v>286</v>
      </c>
      <c r="G162" s="206" t="s">
        <v>181</v>
      </c>
      <c r="H162" s="207">
        <v>145.40000000000001</v>
      </c>
      <c r="I162" s="208"/>
      <c r="J162" s="209">
        <f>ROUND(I162*H162,2)</f>
        <v>0</v>
      </c>
      <c r="K162" s="205" t="s">
        <v>154</v>
      </c>
      <c r="L162" s="47"/>
      <c r="M162" s="210" t="s">
        <v>5</v>
      </c>
      <c r="N162" s="211" t="s">
        <v>43</v>
      </c>
      <c r="O162" s="48"/>
      <c r="P162" s="212">
        <f>O162*H162</f>
        <v>0</v>
      </c>
      <c r="Q162" s="212">
        <v>0</v>
      </c>
      <c r="R162" s="212">
        <f>Q162*H162</f>
        <v>0</v>
      </c>
      <c r="S162" s="212">
        <v>0</v>
      </c>
      <c r="T162" s="213">
        <f>S162*H162</f>
        <v>0</v>
      </c>
      <c r="AR162" s="25" t="s">
        <v>155</v>
      </c>
      <c r="AT162" s="25" t="s">
        <v>150</v>
      </c>
      <c r="AU162" s="25" t="s">
        <v>83</v>
      </c>
      <c r="AY162" s="25" t="s">
        <v>148</v>
      </c>
      <c r="BE162" s="214">
        <f>IF(N162="základní",J162,0)</f>
        <v>0</v>
      </c>
      <c r="BF162" s="214">
        <f>IF(N162="snížená",J162,0)</f>
        <v>0</v>
      </c>
      <c r="BG162" s="214">
        <f>IF(N162="zákl. přenesená",J162,0)</f>
        <v>0</v>
      </c>
      <c r="BH162" s="214">
        <f>IF(N162="sníž. přenesená",J162,0)</f>
        <v>0</v>
      </c>
      <c r="BI162" s="214">
        <f>IF(N162="nulová",J162,0)</f>
        <v>0</v>
      </c>
      <c r="BJ162" s="25" t="s">
        <v>80</v>
      </c>
      <c r="BK162" s="214">
        <f>ROUND(I162*H162,2)</f>
        <v>0</v>
      </c>
      <c r="BL162" s="25" t="s">
        <v>155</v>
      </c>
      <c r="BM162" s="25" t="s">
        <v>287</v>
      </c>
    </row>
    <row r="163" s="1" customFormat="1">
      <c r="B163" s="47"/>
      <c r="D163" s="215" t="s">
        <v>157</v>
      </c>
      <c r="F163" s="216" t="s">
        <v>288</v>
      </c>
      <c r="I163" s="176"/>
      <c r="L163" s="47"/>
      <c r="M163" s="217"/>
      <c r="N163" s="48"/>
      <c r="O163" s="48"/>
      <c r="P163" s="48"/>
      <c r="Q163" s="48"/>
      <c r="R163" s="48"/>
      <c r="S163" s="48"/>
      <c r="T163" s="86"/>
      <c r="AT163" s="25" t="s">
        <v>157</v>
      </c>
      <c r="AU163" s="25" t="s">
        <v>83</v>
      </c>
    </row>
    <row r="164" s="11" customFormat="1">
      <c r="B164" s="218"/>
      <c r="D164" s="215" t="s">
        <v>159</v>
      </c>
      <c r="E164" s="219" t="s">
        <v>5</v>
      </c>
      <c r="F164" s="220" t="s">
        <v>280</v>
      </c>
      <c r="H164" s="219" t="s">
        <v>5</v>
      </c>
      <c r="I164" s="221"/>
      <c r="L164" s="218"/>
      <c r="M164" s="222"/>
      <c r="N164" s="223"/>
      <c r="O164" s="223"/>
      <c r="P164" s="223"/>
      <c r="Q164" s="223"/>
      <c r="R164" s="223"/>
      <c r="S164" s="223"/>
      <c r="T164" s="224"/>
      <c r="AT164" s="219" t="s">
        <v>159</v>
      </c>
      <c r="AU164" s="219" t="s">
        <v>83</v>
      </c>
      <c r="AV164" s="11" t="s">
        <v>80</v>
      </c>
      <c r="AW164" s="11" t="s">
        <v>35</v>
      </c>
      <c r="AX164" s="11" t="s">
        <v>72</v>
      </c>
      <c r="AY164" s="219" t="s">
        <v>148</v>
      </c>
    </row>
    <row r="165" s="12" customFormat="1">
      <c r="B165" s="225"/>
      <c r="D165" s="215" t="s">
        <v>159</v>
      </c>
      <c r="E165" s="226" t="s">
        <v>5</v>
      </c>
      <c r="F165" s="227" t="s">
        <v>690</v>
      </c>
      <c r="H165" s="228">
        <v>12.295999999999999</v>
      </c>
      <c r="I165" s="229"/>
      <c r="L165" s="225"/>
      <c r="M165" s="230"/>
      <c r="N165" s="231"/>
      <c r="O165" s="231"/>
      <c r="P165" s="231"/>
      <c r="Q165" s="231"/>
      <c r="R165" s="231"/>
      <c r="S165" s="231"/>
      <c r="T165" s="232"/>
      <c r="AT165" s="226" t="s">
        <v>159</v>
      </c>
      <c r="AU165" s="226" t="s">
        <v>83</v>
      </c>
      <c r="AV165" s="12" t="s">
        <v>83</v>
      </c>
      <c r="AW165" s="12" t="s">
        <v>35</v>
      </c>
      <c r="AX165" s="12" t="s">
        <v>72</v>
      </c>
      <c r="AY165" s="226" t="s">
        <v>148</v>
      </c>
    </row>
    <row r="166" s="12" customFormat="1">
      <c r="B166" s="225"/>
      <c r="D166" s="215" t="s">
        <v>159</v>
      </c>
      <c r="E166" s="226" t="s">
        <v>5</v>
      </c>
      <c r="F166" s="227" t="s">
        <v>691</v>
      </c>
      <c r="H166" s="228">
        <v>7.9500000000000002</v>
      </c>
      <c r="I166" s="229"/>
      <c r="L166" s="225"/>
      <c r="M166" s="230"/>
      <c r="N166" s="231"/>
      <c r="O166" s="231"/>
      <c r="P166" s="231"/>
      <c r="Q166" s="231"/>
      <c r="R166" s="231"/>
      <c r="S166" s="231"/>
      <c r="T166" s="232"/>
      <c r="AT166" s="226" t="s">
        <v>159</v>
      </c>
      <c r="AU166" s="226" t="s">
        <v>83</v>
      </c>
      <c r="AV166" s="12" t="s">
        <v>83</v>
      </c>
      <c r="AW166" s="12" t="s">
        <v>35</v>
      </c>
      <c r="AX166" s="12" t="s">
        <v>72</v>
      </c>
      <c r="AY166" s="226" t="s">
        <v>148</v>
      </c>
    </row>
    <row r="167" s="12" customFormat="1">
      <c r="B167" s="225"/>
      <c r="D167" s="215" t="s">
        <v>159</v>
      </c>
      <c r="E167" s="226" t="s">
        <v>5</v>
      </c>
      <c r="F167" s="227" t="s">
        <v>692</v>
      </c>
      <c r="H167" s="228">
        <v>125.154</v>
      </c>
      <c r="I167" s="229"/>
      <c r="L167" s="225"/>
      <c r="M167" s="230"/>
      <c r="N167" s="231"/>
      <c r="O167" s="231"/>
      <c r="P167" s="231"/>
      <c r="Q167" s="231"/>
      <c r="R167" s="231"/>
      <c r="S167" s="231"/>
      <c r="T167" s="232"/>
      <c r="AT167" s="226" t="s">
        <v>159</v>
      </c>
      <c r="AU167" s="226" t="s">
        <v>83</v>
      </c>
      <c r="AV167" s="12" t="s">
        <v>83</v>
      </c>
      <c r="AW167" s="12" t="s">
        <v>35</v>
      </c>
      <c r="AX167" s="12" t="s">
        <v>72</v>
      </c>
      <c r="AY167" s="226" t="s">
        <v>148</v>
      </c>
    </row>
    <row r="168" s="13" customFormat="1">
      <c r="B168" s="233"/>
      <c r="D168" s="215" t="s">
        <v>159</v>
      </c>
      <c r="E168" s="234" t="s">
        <v>5</v>
      </c>
      <c r="F168" s="235" t="s">
        <v>186</v>
      </c>
      <c r="H168" s="236">
        <v>145.40000000000001</v>
      </c>
      <c r="I168" s="237"/>
      <c r="L168" s="233"/>
      <c r="M168" s="238"/>
      <c r="N168" s="239"/>
      <c r="O168" s="239"/>
      <c r="P168" s="239"/>
      <c r="Q168" s="239"/>
      <c r="R168" s="239"/>
      <c r="S168" s="239"/>
      <c r="T168" s="240"/>
      <c r="AT168" s="234" t="s">
        <v>159</v>
      </c>
      <c r="AU168" s="234" t="s">
        <v>83</v>
      </c>
      <c r="AV168" s="13" t="s">
        <v>155</v>
      </c>
      <c r="AW168" s="13" t="s">
        <v>35</v>
      </c>
      <c r="AX168" s="13" t="s">
        <v>80</v>
      </c>
      <c r="AY168" s="234" t="s">
        <v>148</v>
      </c>
    </row>
    <row r="169" s="1" customFormat="1" ht="16.5" customHeight="1">
      <c r="B169" s="202"/>
      <c r="C169" s="203" t="s">
        <v>289</v>
      </c>
      <c r="D169" s="203" t="s">
        <v>150</v>
      </c>
      <c r="E169" s="204" t="s">
        <v>290</v>
      </c>
      <c r="F169" s="205" t="s">
        <v>291</v>
      </c>
      <c r="G169" s="206" t="s">
        <v>181</v>
      </c>
      <c r="H169" s="207">
        <v>12.295999999999999</v>
      </c>
      <c r="I169" s="208"/>
      <c r="J169" s="209">
        <f>ROUND(I169*H169,2)</f>
        <v>0</v>
      </c>
      <c r="K169" s="205" t="s">
        <v>154</v>
      </c>
      <c r="L169" s="47"/>
      <c r="M169" s="210" t="s">
        <v>5</v>
      </c>
      <c r="N169" s="211" t="s">
        <v>43</v>
      </c>
      <c r="O169" s="48"/>
      <c r="P169" s="212">
        <f>O169*H169</f>
        <v>0</v>
      </c>
      <c r="Q169" s="212">
        <v>0</v>
      </c>
      <c r="R169" s="212">
        <f>Q169*H169</f>
        <v>0</v>
      </c>
      <c r="S169" s="212">
        <v>0</v>
      </c>
      <c r="T169" s="213">
        <f>S169*H169</f>
        <v>0</v>
      </c>
      <c r="AR169" s="25" t="s">
        <v>155</v>
      </c>
      <c r="AT169" s="25" t="s">
        <v>150</v>
      </c>
      <c r="AU169" s="25" t="s">
        <v>83</v>
      </c>
      <c r="AY169" s="25" t="s">
        <v>148</v>
      </c>
      <c r="BE169" s="214">
        <f>IF(N169="základní",J169,0)</f>
        <v>0</v>
      </c>
      <c r="BF169" s="214">
        <f>IF(N169="snížená",J169,0)</f>
        <v>0</v>
      </c>
      <c r="BG169" s="214">
        <f>IF(N169="zákl. přenesená",J169,0)</f>
        <v>0</v>
      </c>
      <c r="BH169" s="214">
        <f>IF(N169="sníž. přenesená",J169,0)</f>
        <v>0</v>
      </c>
      <c r="BI169" s="214">
        <f>IF(N169="nulová",J169,0)</f>
        <v>0</v>
      </c>
      <c r="BJ169" s="25" t="s">
        <v>80</v>
      </c>
      <c r="BK169" s="214">
        <f>ROUND(I169*H169,2)</f>
        <v>0</v>
      </c>
      <c r="BL169" s="25" t="s">
        <v>155</v>
      </c>
      <c r="BM169" s="25" t="s">
        <v>292</v>
      </c>
    </row>
    <row r="170" s="1" customFormat="1">
      <c r="B170" s="47"/>
      <c r="D170" s="215" t="s">
        <v>157</v>
      </c>
      <c r="F170" s="216" t="s">
        <v>293</v>
      </c>
      <c r="I170" s="176"/>
      <c r="L170" s="47"/>
      <c r="M170" s="217"/>
      <c r="N170" s="48"/>
      <c r="O170" s="48"/>
      <c r="P170" s="48"/>
      <c r="Q170" s="48"/>
      <c r="R170" s="48"/>
      <c r="S170" s="48"/>
      <c r="T170" s="86"/>
      <c r="AT170" s="25" t="s">
        <v>157</v>
      </c>
      <c r="AU170" s="25" t="s">
        <v>83</v>
      </c>
    </row>
    <row r="171" s="12" customFormat="1">
      <c r="B171" s="225"/>
      <c r="D171" s="215" t="s">
        <v>159</v>
      </c>
      <c r="E171" s="226" t="s">
        <v>5</v>
      </c>
      <c r="F171" s="227" t="s">
        <v>693</v>
      </c>
      <c r="H171" s="228">
        <v>12.295999999999999</v>
      </c>
      <c r="I171" s="229"/>
      <c r="L171" s="225"/>
      <c r="M171" s="230"/>
      <c r="N171" s="231"/>
      <c r="O171" s="231"/>
      <c r="P171" s="231"/>
      <c r="Q171" s="231"/>
      <c r="R171" s="231"/>
      <c r="S171" s="231"/>
      <c r="T171" s="232"/>
      <c r="AT171" s="226" t="s">
        <v>159</v>
      </c>
      <c r="AU171" s="226" t="s">
        <v>83</v>
      </c>
      <c r="AV171" s="12" t="s">
        <v>83</v>
      </c>
      <c r="AW171" s="12" t="s">
        <v>35</v>
      </c>
      <c r="AX171" s="12" t="s">
        <v>72</v>
      </c>
      <c r="AY171" s="226" t="s">
        <v>148</v>
      </c>
    </row>
    <row r="172" s="13" customFormat="1">
      <c r="B172" s="233"/>
      <c r="D172" s="215" t="s">
        <v>159</v>
      </c>
      <c r="E172" s="234" t="s">
        <v>5</v>
      </c>
      <c r="F172" s="235" t="s">
        <v>186</v>
      </c>
      <c r="H172" s="236">
        <v>12.295999999999999</v>
      </c>
      <c r="I172" s="237"/>
      <c r="L172" s="233"/>
      <c r="M172" s="238"/>
      <c r="N172" s="239"/>
      <c r="O172" s="239"/>
      <c r="P172" s="239"/>
      <c r="Q172" s="239"/>
      <c r="R172" s="239"/>
      <c r="S172" s="239"/>
      <c r="T172" s="240"/>
      <c r="AT172" s="234" t="s">
        <v>159</v>
      </c>
      <c r="AU172" s="234" t="s">
        <v>83</v>
      </c>
      <c r="AV172" s="13" t="s">
        <v>155</v>
      </c>
      <c r="AW172" s="13" t="s">
        <v>35</v>
      </c>
      <c r="AX172" s="13" t="s">
        <v>80</v>
      </c>
      <c r="AY172" s="234" t="s">
        <v>148</v>
      </c>
    </row>
    <row r="173" s="1" customFormat="1" ht="25.5" customHeight="1">
      <c r="B173" s="202"/>
      <c r="C173" s="249" t="s">
        <v>298</v>
      </c>
      <c r="D173" s="249" t="s">
        <v>270</v>
      </c>
      <c r="E173" s="250" t="s">
        <v>299</v>
      </c>
      <c r="F173" s="251" t="s">
        <v>300</v>
      </c>
      <c r="G173" s="252" t="s">
        <v>256</v>
      </c>
      <c r="H173" s="253">
        <v>22.132999999999999</v>
      </c>
      <c r="I173" s="254"/>
      <c r="J173" s="255">
        <f>ROUND(I173*H173,2)</f>
        <v>0</v>
      </c>
      <c r="K173" s="251" t="s">
        <v>5</v>
      </c>
      <c r="L173" s="256"/>
      <c r="M173" s="257" t="s">
        <v>5</v>
      </c>
      <c r="N173" s="258" t="s">
        <v>43</v>
      </c>
      <c r="O173" s="48"/>
      <c r="P173" s="212">
        <f>O173*H173</f>
        <v>0</v>
      </c>
      <c r="Q173" s="212">
        <v>0</v>
      </c>
      <c r="R173" s="212">
        <f>Q173*H173</f>
        <v>0</v>
      </c>
      <c r="S173" s="212">
        <v>0</v>
      </c>
      <c r="T173" s="213">
        <f>S173*H173</f>
        <v>0</v>
      </c>
      <c r="AR173" s="25" t="s">
        <v>214</v>
      </c>
      <c r="AT173" s="25" t="s">
        <v>270</v>
      </c>
      <c r="AU173" s="25" t="s">
        <v>83</v>
      </c>
      <c r="AY173" s="25" t="s">
        <v>148</v>
      </c>
      <c r="BE173" s="214">
        <f>IF(N173="základní",J173,0)</f>
        <v>0</v>
      </c>
      <c r="BF173" s="214">
        <f>IF(N173="snížená",J173,0)</f>
        <v>0</v>
      </c>
      <c r="BG173" s="214">
        <f>IF(N173="zákl. přenesená",J173,0)</f>
        <v>0</v>
      </c>
      <c r="BH173" s="214">
        <f>IF(N173="sníž. přenesená",J173,0)</f>
        <v>0</v>
      </c>
      <c r="BI173" s="214">
        <f>IF(N173="nulová",J173,0)</f>
        <v>0</v>
      </c>
      <c r="BJ173" s="25" t="s">
        <v>80</v>
      </c>
      <c r="BK173" s="214">
        <f>ROUND(I173*H173,2)</f>
        <v>0</v>
      </c>
      <c r="BL173" s="25" t="s">
        <v>155</v>
      </c>
      <c r="BM173" s="25" t="s">
        <v>301</v>
      </c>
    </row>
    <row r="174" s="1" customFormat="1">
      <c r="B174" s="47"/>
      <c r="D174" s="215" t="s">
        <v>157</v>
      </c>
      <c r="F174" s="216" t="s">
        <v>300</v>
      </c>
      <c r="I174" s="176"/>
      <c r="L174" s="47"/>
      <c r="M174" s="217"/>
      <c r="N174" s="48"/>
      <c r="O174" s="48"/>
      <c r="P174" s="48"/>
      <c r="Q174" s="48"/>
      <c r="R174" s="48"/>
      <c r="S174" s="48"/>
      <c r="T174" s="86"/>
      <c r="AT174" s="25" t="s">
        <v>157</v>
      </c>
      <c r="AU174" s="25" t="s">
        <v>83</v>
      </c>
    </row>
    <row r="175" s="12" customFormat="1">
      <c r="B175" s="225"/>
      <c r="D175" s="215" t="s">
        <v>159</v>
      </c>
      <c r="E175" s="226" t="s">
        <v>5</v>
      </c>
      <c r="F175" s="227" t="s">
        <v>694</v>
      </c>
      <c r="H175" s="228">
        <v>22.132999999999999</v>
      </c>
      <c r="I175" s="229"/>
      <c r="L175" s="225"/>
      <c r="M175" s="230"/>
      <c r="N175" s="231"/>
      <c r="O175" s="231"/>
      <c r="P175" s="231"/>
      <c r="Q175" s="231"/>
      <c r="R175" s="231"/>
      <c r="S175" s="231"/>
      <c r="T175" s="232"/>
      <c r="AT175" s="226" t="s">
        <v>159</v>
      </c>
      <c r="AU175" s="226" t="s">
        <v>83</v>
      </c>
      <c r="AV175" s="12" t="s">
        <v>83</v>
      </c>
      <c r="AW175" s="12" t="s">
        <v>35</v>
      </c>
      <c r="AX175" s="12" t="s">
        <v>80</v>
      </c>
      <c r="AY175" s="226" t="s">
        <v>148</v>
      </c>
    </row>
    <row r="176" s="1" customFormat="1" ht="25.5" customHeight="1">
      <c r="B176" s="202"/>
      <c r="C176" s="203" t="s">
        <v>10</v>
      </c>
      <c r="D176" s="203" t="s">
        <v>150</v>
      </c>
      <c r="E176" s="204" t="s">
        <v>695</v>
      </c>
      <c r="F176" s="205" t="s">
        <v>696</v>
      </c>
      <c r="G176" s="206" t="s">
        <v>229</v>
      </c>
      <c r="H176" s="207">
        <v>86</v>
      </c>
      <c r="I176" s="208"/>
      <c r="J176" s="209">
        <f>ROUND(I176*H176,2)</f>
        <v>0</v>
      </c>
      <c r="K176" s="205" t="s">
        <v>154</v>
      </c>
      <c r="L176" s="47"/>
      <c r="M176" s="210" t="s">
        <v>5</v>
      </c>
      <c r="N176" s="211" t="s">
        <v>43</v>
      </c>
      <c r="O176" s="48"/>
      <c r="P176" s="212">
        <f>O176*H176</f>
        <v>0</v>
      </c>
      <c r="Q176" s="212">
        <v>0</v>
      </c>
      <c r="R176" s="212">
        <f>Q176*H176</f>
        <v>0</v>
      </c>
      <c r="S176" s="212">
        <v>0</v>
      </c>
      <c r="T176" s="213">
        <f>S176*H176</f>
        <v>0</v>
      </c>
      <c r="AR176" s="25" t="s">
        <v>155</v>
      </c>
      <c r="AT176" s="25" t="s">
        <v>150</v>
      </c>
      <c r="AU176" s="25" t="s">
        <v>83</v>
      </c>
      <c r="AY176" s="25" t="s">
        <v>148</v>
      </c>
      <c r="BE176" s="214">
        <f>IF(N176="základní",J176,0)</f>
        <v>0</v>
      </c>
      <c r="BF176" s="214">
        <f>IF(N176="snížená",J176,0)</f>
        <v>0</v>
      </c>
      <c r="BG176" s="214">
        <f>IF(N176="zákl. přenesená",J176,0)</f>
        <v>0</v>
      </c>
      <c r="BH176" s="214">
        <f>IF(N176="sníž. přenesená",J176,0)</f>
        <v>0</v>
      </c>
      <c r="BI176" s="214">
        <f>IF(N176="nulová",J176,0)</f>
        <v>0</v>
      </c>
      <c r="BJ176" s="25" t="s">
        <v>80</v>
      </c>
      <c r="BK176" s="214">
        <f>ROUND(I176*H176,2)</f>
        <v>0</v>
      </c>
      <c r="BL176" s="25" t="s">
        <v>155</v>
      </c>
      <c r="BM176" s="25" t="s">
        <v>697</v>
      </c>
    </row>
    <row r="177" s="1" customFormat="1">
      <c r="B177" s="47"/>
      <c r="D177" s="215" t="s">
        <v>157</v>
      </c>
      <c r="F177" s="216" t="s">
        <v>698</v>
      </c>
      <c r="I177" s="176"/>
      <c r="L177" s="47"/>
      <c r="M177" s="217"/>
      <c r="N177" s="48"/>
      <c r="O177" s="48"/>
      <c r="P177" s="48"/>
      <c r="Q177" s="48"/>
      <c r="R177" s="48"/>
      <c r="S177" s="48"/>
      <c r="T177" s="86"/>
      <c r="AT177" s="25" t="s">
        <v>157</v>
      </c>
      <c r="AU177" s="25" t="s">
        <v>83</v>
      </c>
    </row>
    <row r="178" s="12" customFormat="1">
      <c r="B178" s="225"/>
      <c r="D178" s="215" t="s">
        <v>159</v>
      </c>
      <c r="E178" s="226" t="s">
        <v>5</v>
      </c>
      <c r="F178" s="227" t="s">
        <v>699</v>
      </c>
      <c r="H178" s="228">
        <v>8</v>
      </c>
      <c r="I178" s="229"/>
      <c r="L178" s="225"/>
      <c r="M178" s="230"/>
      <c r="N178" s="231"/>
      <c r="O178" s="231"/>
      <c r="P178" s="231"/>
      <c r="Q178" s="231"/>
      <c r="R178" s="231"/>
      <c r="S178" s="231"/>
      <c r="T178" s="232"/>
      <c r="AT178" s="226" t="s">
        <v>159</v>
      </c>
      <c r="AU178" s="226" t="s">
        <v>83</v>
      </c>
      <c r="AV178" s="12" t="s">
        <v>83</v>
      </c>
      <c r="AW178" s="12" t="s">
        <v>35</v>
      </c>
      <c r="AX178" s="12" t="s">
        <v>72</v>
      </c>
      <c r="AY178" s="226" t="s">
        <v>148</v>
      </c>
    </row>
    <row r="179" s="12" customFormat="1">
      <c r="B179" s="225"/>
      <c r="D179" s="215" t="s">
        <v>159</v>
      </c>
      <c r="E179" s="226" t="s">
        <v>5</v>
      </c>
      <c r="F179" s="227" t="s">
        <v>700</v>
      </c>
      <c r="H179" s="228">
        <v>78</v>
      </c>
      <c r="I179" s="229"/>
      <c r="L179" s="225"/>
      <c r="M179" s="230"/>
      <c r="N179" s="231"/>
      <c r="O179" s="231"/>
      <c r="P179" s="231"/>
      <c r="Q179" s="231"/>
      <c r="R179" s="231"/>
      <c r="S179" s="231"/>
      <c r="T179" s="232"/>
      <c r="AT179" s="226" t="s">
        <v>159</v>
      </c>
      <c r="AU179" s="226" t="s">
        <v>83</v>
      </c>
      <c r="AV179" s="12" t="s">
        <v>83</v>
      </c>
      <c r="AW179" s="12" t="s">
        <v>35</v>
      </c>
      <c r="AX179" s="12" t="s">
        <v>72</v>
      </c>
      <c r="AY179" s="226" t="s">
        <v>148</v>
      </c>
    </row>
    <row r="180" s="13" customFormat="1">
      <c r="B180" s="233"/>
      <c r="D180" s="215" t="s">
        <v>159</v>
      </c>
      <c r="E180" s="234" t="s">
        <v>5</v>
      </c>
      <c r="F180" s="235" t="s">
        <v>186</v>
      </c>
      <c r="H180" s="236">
        <v>86</v>
      </c>
      <c r="I180" s="237"/>
      <c r="L180" s="233"/>
      <c r="M180" s="238"/>
      <c r="N180" s="239"/>
      <c r="O180" s="239"/>
      <c r="P180" s="239"/>
      <c r="Q180" s="239"/>
      <c r="R180" s="239"/>
      <c r="S180" s="239"/>
      <c r="T180" s="240"/>
      <c r="AT180" s="234" t="s">
        <v>159</v>
      </c>
      <c r="AU180" s="234" t="s">
        <v>83</v>
      </c>
      <c r="AV180" s="13" t="s">
        <v>155</v>
      </c>
      <c r="AW180" s="13" t="s">
        <v>35</v>
      </c>
      <c r="AX180" s="13" t="s">
        <v>80</v>
      </c>
      <c r="AY180" s="234" t="s">
        <v>148</v>
      </c>
    </row>
    <row r="181" s="1" customFormat="1" ht="25.5" customHeight="1">
      <c r="B181" s="202"/>
      <c r="C181" s="203" t="s">
        <v>311</v>
      </c>
      <c r="D181" s="203" t="s">
        <v>150</v>
      </c>
      <c r="E181" s="204" t="s">
        <v>701</v>
      </c>
      <c r="F181" s="205" t="s">
        <v>702</v>
      </c>
      <c r="G181" s="206" t="s">
        <v>229</v>
      </c>
      <c r="H181" s="207">
        <v>86</v>
      </c>
      <c r="I181" s="208"/>
      <c r="J181" s="209">
        <f>ROUND(I181*H181,2)</f>
        <v>0</v>
      </c>
      <c r="K181" s="205" t="s">
        <v>154</v>
      </c>
      <c r="L181" s="47"/>
      <c r="M181" s="210" t="s">
        <v>5</v>
      </c>
      <c r="N181" s="211" t="s">
        <v>43</v>
      </c>
      <c r="O181" s="48"/>
      <c r="P181" s="212">
        <f>O181*H181</f>
        <v>0</v>
      </c>
      <c r="Q181" s="212">
        <v>0</v>
      </c>
      <c r="R181" s="212">
        <f>Q181*H181</f>
        <v>0</v>
      </c>
      <c r="S181" s="212">
        <v>0</v>
      </c>
      <c r="T181" s="213">
        <f>S181*H181</f>
        <v>0</v>
      </c>
      <c r="AR181" s="25" t="s">
        <v>155</v>
      </c>
      <c r="AT181" s="25" t="s">
        <v>150</v>
      </c>
      <c r="AU181" s="25" t="s">
        <v>83</v>
      </c>
      <c r="AY181" s="25" t="s">
        <v>148</v>
      </c>
      <c r="BE181" s="214">
        <f>IF(N181="základní",J181,0)</f>
        <v>0</v>
      </c>
      <c r="BF181" s="214">
        <f>IF(N181="snížená",J181,0)</f>
        <v>0</v>
      </c>
      <c r="BG181" s="214">
        <f>IF(N181="zákl. přenesená",J181,0)</f>
        <v>0</v>
      </c>
      <c r="BH181" s="214">
        <f>IF(N181="sníž. přenesená",J181,0)</f>
        <v>0</v>
      </c>
      <c r="BI181" s="214">
        <f>IF(N181="nulová",J181,0)</f>
        <v>0</v>
      </c>
      <c r="BJ181" s="25" t="s">
        <v>80</v>
      </c>
      <c r="BK181" s="214">
        <f>ROUND(I181*H181,2)</f>
        <v>0</v>
      </c>
      <c r="BL181" s="25" t="s">
        <v>155</v>
      </c>
      <c r="BM181" s="25" t="s">
        <v>703</v>
      </c>
    </row>
    <row r="182" s="1" customFormat="1">
      <c r="B182" s="47"/>
      <c r="D182" s="215" t="s">
        <v>157</v>
      </c>
      <c r="F182" s="216" t="s">
        <v>704</v>
      </c>
      <c r="I182" s="176"/>
      <c r="L182" s="47"/>
      <c r="M182" s="217"/>
      <c r="N182" s="48"/>
      <c r="O182" s="48"/>
      <c r="P182" s="48"/>
      <c r="Q182" s="48"/>
      <c r="R182" s="48"/>
      <c r="S182" s="48"/>
      <c r="T182" s="86"/>
      <c r="AT182" s="25" t="s">
        <v>157</v>
      </c>
      <c r="AU182" s="25" t="s">
        <v>83</v>
      </c>
    </row>
    <row r="183" s="1" customFormat="1" ht="16.5" customHeight="1">
      <c r="B183" s="202"/>
      <c r="C183" s="249" t="s">
        <v>317</v>
      </c>
      <c r="D183" s="249" t="s">
        <v>270</v>
      </c>
      <c r="E183" s="250" t="s">
        <v>705</v>
      </c>
      <c r="F183" s="251" t="s">
        <v>706</v>
      </c>
      <c r="G183" s="252" t="s">
        <v>707</v>
      </c>
      <c r="H183" s="253">
        <v>1.29</v>
      </c>
      <c r="I183" s="254"/>
      <c r="J183" s="255">
        <f>ROUND(I183*H183,2)</f>
        <v>0</v>
      </c>
      <c r="K183" s="251" t="s">
        <v>154</v>
      </c>
      <c r="L183" s="256"/>
      <c r="M183" s="257" t="s">
        <v>5</v>
      </c>
      <c r="N183" s="258" t="s">
        <v>43</v>
      </c>
      <c r="O183" s="48"/>
      <c r="P183" s="212">
        <f>O183*H183</f>
        <v>0</v>
      </c>
      <c r="Q183" s="212">
        <v>0.001</v>
      </c>
      <c r="R183" s="212">
        <f>Q183*H183</f>
        <v>0.0012900000000000001</v>
      </c>
      <c r="S183" s="212">
        <v>0</v>
      </c>
      <c r="T183" s="213">
        <f>S183*H183</f>
        <v>0</v>
      </c>
      <c r="AR183" s="25" t="s">
        <v>214</v>
      </c>
      <c r="AT183" s="25" t="s">
        <v>270</v>
      </c>
      <c r="AU183" s="25" t="s">
        <v>83</v>
      </c>
      <c r="AY183" s="25" t="s">
        <v>148</v>
      </c>
      <c r="BE183" s="214">
        <f>IF(N183="základní",J183,0)</f>
        <v>0</v>
      </c>
      <c r="BF183" s="214">
        <f>IF(N183="snížená",J183,0)</f>
        <v>0</v>
      </c>
      <c r="BG183" s="214">
        <f>IF(N183="zákl. přenesená",J183,0)</f>
        <v>0</v>
      </c>
      <c r="BH183" s="214">
        <f>IF(N183="sníž. přenesená",J183,0)</f>
        <v>0</v>
      </c>
      <c r="BI183" s="214">
        <f>IF(N183="nulová",J183,0)</f>
        <v>0</v>
      </c>
      <c r="BJ183" s="25" t="s">
        <v>80</v>
      </c>
      <c r="BK183" s="214">
        <f>ROUND(I183*H183,2)</f>
        <v>0</v>
      </c>
      <c r="BL183" s="25" t="s">
        <v>155</v>
      </c>
      <c r="BM183" s="25" t="s">
        <v>708</v>
      </c>
    </row>
    <row r="184" s="1" customFormat="1">
      <c r="B184" s="47"/>
      <c r="D184" s="215" t="s">
        <v>157</v>
      </c>
      <c r="F184" s="216" t="s">
        <v>706</v>
      </c>
      <c r="I184" s="176"/>
      <c r="L184" s="47"/>
      <c r="M184" s="217"/>
      <c r="N184" s="48"/>
      <c r="O184" s="48"/>
      <c r="P184" s="48"/>
      <c r="Q184" s="48"/>
      <c r="R184" s="48"/>
      <c r="S184" s="48"/>
      <c r="T184" s="86"/>
      <c r="AT184" s="25" t="s">
        <v>157</v>
      </c>
      <c r="AU184" s="25" t="s">
        <v>83</v>
      </c>
    </row>
    <row r="185" s="12" customFormat="1">
      <c r="B185" s="225"/>
      <c r="D185" s="215" t="s">
        <v>159</v>
      </c>
      <c r="E185" s="226" t="s">
        <v>5</v>
      </c>
      <c r="F185" s="227" t="s">
        <v>709</v>
      </c>
      <c r="H185" s="228">
        <v>1.29</v>
      </c>
      <c r="I185" s="229"/>
      <c r="L185" s="225"/>
      <c r="M185" s="230"/>
      <c r="N185" s="231"/>
      <c r="O185" s="231"/>
      <c r="P185" s="231"/>
      <c r="Q185" s="231"/>
      <c r="R185" s="231"/>
      <c r="S185" s="231"/>
      <c r="T185" s="232"/>
      <c r="AT185" s="226" t="s">
        <v>159</v>
      </c>
      <c r="AU185" s="226" t="s">
        <v>83</v>
      </c>
      <c r="AV185" s="12" t="s">
        <v>83</v>
      </c>
      <c r="AW185" s="12" t="s">
        <v>35</v>
      </c>
      <c r="AX185" s="12" t="s">
        <v>80</v>
      </c>
      <c r="AY185" s="226" t="s">
        <v>148</v>
      </c>
    </row>
    <row r="186" s="10" customFormat="1" ht="29.88" customHeight="1">
      <c r="B186" s="189"/>
      <c r="D186" s="190" t="s">
        <v>71</v>
      </c>
      <c r="E186" s="200" t="s">
        <v>155</v>
      </c>
      <c r="F186" s="200" t="s">
        <v>303</v>
      </c>
      <c r="I186" s="192"/>
      <c r="J186" s="201">
        <f>BK186</f>
        <v>0</v>
      </c>
      <c r="L186" s="189"/>
      <c r="M186" s="194"/>
      <c r="N186" s="195"/>
      <c r="O186" s="195"/>
      <c r="P186" s="196">
        <f>SUM(P187:P210)</f>
        <v>0</v>
      </c>
      <c r="Q186" s="195"/>
      <c r="R186" s="196">
        <f>SUM(R187:R210)</f>
        <v>17.031819779999999</v>
      </c>
      <c r="S186" s="195"/>
      <c r="T186" s="197">
        <f>SUM(T187:T210)</f>
        <v>0</v>
      </c>
      <c r="AR186" s="190" t="s">
        <v>80</v>
      </c>
      <c r="AT186" s="198" t="s">
        <v>71</v>
      </c>
      <c r="AU186" s="198" t="s">
        <v>80</v>
      </c>
      <c r="AY186" s="190" t="s">
        <v>148</v>
      </c>
      <c r="BK186" s="199">
        <f>SUM(BK187:BK210)</f>
        <v>0</v>
      </c>
    </row>
    <row r="187" s="1" customFormat="1" ht="25.5" customHeight="1">
      <c r="B187" s="202"/>
      <c r="C187" s="203" t="s">
        <v>324</v>
      </c>
      <c r="D187" s="203" t="s">
        <v>150</v>
      </c>
      <c r="E187" s="204" t="s">
        <v>304</v>
      </c>
      <c r="F187" s="205" t="s">
        <v>305</v>
      </c>
      <c r="G187" s="206" t="s">
        <v>181</v>
      </c>
      <c r="H187" s="207">
        <v>7.9500000000000002</v>
      </c>
      <c r="I187" s="208"/>
      <c r="J187" s="209">
        <f>ROUND(I187*H187,2)</f>
        <v>0</v>
      </c>
      <c r="K187" s="205" t="s">
        <v>5</v>
      </c>
      <c r="L187" s="47"/>
      <c r="M187" s="210" t="s">
        <v>5</v>
      </c>
      <c r="N187" s="211" t="s">
        <v>43</v>
      </c>
      <c r="O187" s="48"/>
      <c r="P187" s="212">
        <f>O187*H187</f>
        <v>0</v>
      </c>
      <c r="Q187" s="212">
        <v>0</v>
      </c>
      <c r="R187" s="212">
        <f>Q187*H187</f>
        <v>0</v>
      </c>
      <c r="S187" s="212">
        <v>0</v>
      </c>
      <c r="T187" s="213">
        <f>S187*H187</f>
        <v>0</v>
      </c>
      <c r="AR187" s="25" t="s">
        <v>155</v>
      </c>
      <c r="AT187" s="25" t="s">
        <v>150</v>
      </c>
      <c r="AU187" s="25" t="s">
        <v>83</v>
      </c>
      <c r="AY187" s="25" t="s">
        <v>148</v>
      </c>
      <c r="BE187" s="214">
        <f>IF(N187="základní",J187,0)</f>
        <v>0</v>
      </c>
      <c r="BF187" s="214">
        <f>IF(N187="snížená",J187,0)</f>
        <v>0</v>
      </c>
      <c r="BG187" s="214">
        <f>IF(N187="zákl. přenesená",J187,0)</f>
        <v>0</v>
      </c>
      <c r="BH187" s="214">
        <f>IF(N187="sníž. přenesená",J187,0)</f>
        <v>0</v>
      </c>
      <c r="BI187" s="214">
        <f>IF(N187="nulová",J187,0)</f>
        <v>0</v>
      </c>
      <c r="BJ187" s="25" t="s">
        <v>80</v>
      </c>
      <c r="BK187" s="214">
        <f>ROUND(I187*H187,2)</f>
        <v>0</v>
      </c>
      <c r="BL187" s="25" t="s">
        <v>155</v>
      </c>
      <c r="BM187" s="25" t="s">
        <v>306</v>
      </c>
    </row>
    <row r="188" s="1" customFormat="1">
      <c r="B188" s="47"/>
      <c r="D188" s="215" t="s">
        <v>157</v>
      </c>
      <c r="F188" s="216" t="s">
        <v>305</v>
      </c>
      <c r="I188" s="176"/>
      <c r="L188" s="47"/>
      <c r="M188" s="217"/>
      <c r="N188" s="48"/>
      <c r="O188" s="48"/>
      <c r="P188" s="48"/>
      <c r="Q188" s="48"/>
      <c r="R188" s="48"/>
      <c r="S188" s="48"/>
      <c r="T188" s="86"/>
      <c r="AT188" s="25" t="s">
        <v>157</v>
      </c>
      <c r="AU188" s="25" t="s">
        <v>83</v>
      </c>
    </row>
    <row r="189" s="12" customFormat="1">
      <c r="B189" s="225"/>
      <c r="D189" s="215" t="s">
        <v>159</v>
      </c>
      <c r="E189" s="226" t="s">
        <v>5</v>
      </c>
      <c r="F189" s="227" t="s">
        <v>710</v>
      </c>
      <c r="H189" s="228">
        <v>7.9500000000000002</v>
      </c>
      <c r="I189" s="229"/>
      <c r="L189" s="225"/>
      <c r="M189" s="230"/>
      <c r="N189" s="231"/>
      <c r="O189" s="231"/>
      <c r="P189" s="231"/>
      <c r="Q189" s="231"/>
      <c r="R189" s="231"/>
      <c r="S189" s="231"/>
      <c r="T189" s="232"/>
      <c r="AT189" s="226" t="s">
        <v>159</v>
      </c>
      <c r="AU189" s="226" t="s">
        <v>83</v>
      </c>
      <c r="AV189" s="12" t="s">
        <v>83</v>
      </c>
      <c r="AW189" s="12" t="s">
        <v>35</v>
      </c>
      <c r="AX189" s="12" t="s">
        <v>72</v>
      </c>
      <c r="AY189" s="226" t="s">
        <v>148</v>
      </c>
    </row>
    <row r="190" s="13" customFormat="1">
      <c r="B190" s="233"/>
      <c r="D190" s="215" t="s">
        <v>159</v>
      </c>
      <c r="E190" s="234" t="s">
        <v>5</v>
      </c>
      <c r="F190" s="235" t="s">
        <v>186</v>
      </c>
      <c r="H190" s="236">
        <v>7.9500000000000002</v>
      </c>
      <c r="I190" s="237"/>
      <c r="L190" s="233"/>
      <c r="M190" s="238"/>
      <c r="N190" s="239"/>
      <c r="O190" s="239"/>
      <c r="P190" s="239"/>
      <c r="Q190" s="239"/>
      <c r="R190" s="239"/>
      <c r="S190" s="239"/>
      <c r="T190" s="240"/>
      <c r="AT190" s="234" t="s">
        <v>159</v>
      </c>
      <c r="AU190" s="234" t="s">
        <v>83</v>
      </c>
      <c r="AV190" s="13" t="s">
        <v>155</v>
      </c>
      <c r="AW190" s="13" t="s">
        <v>35</v>
      </c>
      <c r="AX190" s="13" t="s">
        <v>80</v>
      </c>
      <c r="AY190" s="234" t="s">
        <v>148</v>
      </c>
    </row>
    <row r="191" s="1" customFormat="1" ht="16.5" customHeight="1">
      <c r="B191" s="202"/>
      <c r="C191" s="203" t="s">
        <v>330</v>
      </c>
      <c r="D191" s="203" t="s">
        <v>150</v>
      </c>
      <c r="E191" s="204" t="s">
        <v>711</v>
      </c>
      <c r="F191" s="205" t="s">
        <v>712</v>
      </c>
      <c r="G191" s="206" t="s">
        <v>181</v>
      </c>
      <c r="H191" s="207">
        <v>1.6339999999999999</v>
      </c>
      <c r="I191" s="208"/>
      <c r="J191" s="209">
        <f>ROUND(I191*H191,2)</f>
        <v>0</v>
      </c>
      <c r="K191" s="205" t="s">
        <v>154</v>
      </c>
      <c r="L191" s="47"/>
      <c r="M191" s="210" t="s">
        <v>5</v>
      </c>
      <c r="N191" s="211" t="s">
        <v>43</v>
      </c>
      <c r="O191" s="48"/>
      <c r="P191" s="212">
        <f>O191*H191</f>
        <v>0</v>
      </c>
      <c r="Q191" s="212">
        <v>0</v>
      </c>
      <c r="R191" s="212">
        <f>Q191*H191</f>
        <v>0</v>
      </c>
      <c r="S191" s="212">
        <v>0</v>
      </c>
      <c r="T191" s="213">
        <f>S191*H191</f>
        <v>0</v>
      </c>
      <c r="AR191" s="25" t="s">
        <v>155</v>
      </c>
      <c r="AT191" s="25" t="s">
        <v>150</v>
      </c>
      <c r="AU191" s="25" t="s">
        <v>83</v>
      </c>
      <c r="AY191" s="25" t="s">
        <v>148</v>
      </c>
      <c r="BE191" s="214">
        <f>IF(N191="základní",J191,0)</f>
        <v>0</v>
      </c>
      <c r="BF191" s="214">
        <f>IF(N191="snížená",J191,0)</f>
        <v>0</v>
      </c>
      <c r="BG191" s="214">
        <f>IF(N191="zákl. přenesená",J191,0)</f>
        <v>0</v>
      </c>
      <c r="BH191" s="214">
        <f>IF(N191="sníž. přenesená",J191,0)</f>
        <v>0</v>
      </c>
      <c r="BI191" s="214">
        <f>IF(N191="nulová",J191,0)</f>
        <v>0</v>
      </c>
      <c r="BJ191" s="25" t="s">
        <v>80</v>
      </c>
      <c r="BK191" s="214">
        <f>ROUND(I191*H191,2)</f>
        <v>0</v>
      </c>
      <c r="BL191" s="25" t="s">
        <v>155</v>
      </c>
      <c r="BM191" s="25" t="s">
        <v>713</v>
      </c>
    </row>
    <row r="192" s="1" customFormat="1">
      <c r="B192" s="47"/>
      <c r="D192" s="215" t="s">
        <v>157</v>
      </c>
      <c r="F192" s="216" t="s">
        <v>714</v>
      </c>
      <c r="I192" s="176"/>
      <c r="L192" s="47"/>
      <c r="M192" s="217"/>
      <c r="N192" s="48"/>
      <c r="O192" s="48"/>
      <c r="P192" s="48"/>
      <c r="Q192" s="48"/>
      <c r="R192" s="48"/>
      <c r="S192" s="48"/>
      <c r="T192" s="86"/>
      <c r="AT192" s="25" t="s">
        <v>157</v>
      </c>
      <c r="AU192" s="25" t="s">
        <v>83</v>
      </c>
    </row>
    <row r="193" s="12" customFormat="1">
      <c r="B193" s="225"/>
      <c r="D193" s="215" t="s">
        <v>159</v>
      </c>
      <c r="E193" s="226" t="s">
        <v>5</v>
      </c>
      <c r="F193" s="227" t="s">
        <v>715</v>
      </c>
      <c r="H193" s="228">
        <v>1.6339999999999999</v>
      </c>
      <c r="I193" s="229"/>
      <c r="L193" s="225"/>
      <c r="M193" s="230"/>
      <c r="N193" s="231"/>
      <c r="O193" s="231"/>
      <c r="P193" s="231"/>
      <c r="Q193" s="231"/>
      <c r="R193" s="231"/>
      <c r="S193" s="231"/>
      <c r="T193" s="232"/>
      <c r="AT193" s="226" t="s">
        <v>159</v>
      </c>
      <c r="AU193" s="226" t="s">
        <v>83</v>
      </c>
      <c r="AV193" s="12" t="s">
        <v>83</v>
      </c>
      <c r="AW193" s="12" t="s">
        <v>35</v>
      </c>
      <c r="AX193" s="12" t="s">
        <v>80</v>
      </c>
      <c r="AY193" s="226" t="s">
        <v>148</v>
      </c>
    </row>
    <row r="194" s="1" customFormat="1" ht="16.5" customHeight="1">
      <c r="B194" s="202"/>
      <c r="C194" s="203" t="s">
        <v>336</v>
      </c>
      <c r="D194" s="203" t="s">
        <v>150</v>
      </c>
      <c r="E194" s="204" t="s">
        <v>312</v>
      </c>
      <c r="F194" s="205" t="s">
        <v>313</v>
      </c>
      <c r="G194" s="206" t="s">
        <v>181</v>
      </c>
      <c r="H194" s="207">
        <v>0.32400000000000001</v>
      </c>
      <c r="I194" s="208"/>
      <c r="J194" s="209">
        <f>ROUND(I194*H194,2)</f>
        <v>0</v>
      </c>
      <c r="K194" s="205" t="s">
        <v>154</v>
      </c>
      <c r="L194" s="47"/>
      <c r="M194" s="210" t="s">
        <v>5</v>
      </c>
      <c r="N194" s="211" t="s">
        <v>43</v>
      </c>
      <c r="O194" s="48"/>
      <c r="P194" s="212">
        <f>O194*H194</f>
        <v>0</v>
      </c>
      <c r="Q194" s="212">
        <v>2.234</v>
      </c>
      <c r="R194" s="212">
        <f>Q194*H194</f>
        <v>0.72381600000000001</v>
      </c>
      <c r="S194" s="212">
        <v>0</v>
      </c>
      <c r="T194" s="213">
        <f>S194*H194</f>
        <v>0</v>
      </c>
      <c r="AR194" s="25" t="s">
        <v>155</v>
      </c>
      <c r="AT194" s="25" t="s">
        <v>150</v>
      </c>
      <c r="AU194" s="25" t="s">
        <v>83</v>
      </c>
      <c r="AY194" s="25" t="s">
        <v>148</v>
      </c>
      <c r="BE194" s="214">
        <f>IF(N194="základní",J194,0)</f>
        <v>0</v>
      </c>
      <c r="BF194" s="214">
        <f>IF(N194="snížená",J194,0)</f>
        <v>0</v>
      </c>
      <c r="BG194" s="214">
        <f>IF(N194="zákl. přenesená",J194,0)</f>
        <v>0</v>
      </c>
      <c r="BH194" s="214">
        <f>IF(N194="sníž. přenesená",J194,0)</f>
        <v>0</v>
      </c>
      <c r="BI194" s="214">
        <f>IF(N194="nulová",J194,0)</f>
        <v>0</v>
      </c>
      <c r="BJ194" s="25" t="s">
        <v>80</v>
      </c>
      <c r="BK194" s="214">
        <f>ROUND(I194*H194,2)</f>
        <v>0</v>
      </c>
      <c r="BL194" s="25" t="s">
        <v>155</v>
      </c>
      <c r="BM194" s="25" t="s">
        <v>314</v>
      </c>
    </row>
    <row r="195" s="1" customFormat="1">
      <c r="B195" s="47"/>
      <c r="D195" s="215" t="s">
        <v>157</v>
      </c>
      <c r="F195" s="216" t="s">
        <v>315</v>
      </c>
      <c r="I195" s="176"/>
      <c r="L195" s="47"/>
      <c r="M195" s="217"/>
      <c r="N195" s="48"/>
      <c r="O195" s="48"/>
      <c r="P195" s="48"/>
      <c r="Q195" s="48"/>
      <c r="R195" s="48"/>
      <c r="S195" s="48"/>
      <c r="T195" s="86"/>
      <c r="AT195" s="25" t="s">
        <v>157</v>
      </c>
      <c r="AU195" s="25" t="s">
        <v>83</v>
      </c>
    </row>
    <row r="196" s="12" customFormat="1">
      <c r="B196" s="225"/>
      <c r="D196" s="215" t="s">
        <v>159</v>
      </c>
      <c r="E196" s="226" t="s">
        <v>5</v>
      </c>
      <c r="F196" s="227" t="s">
        <v>716</v>
      </c>
      <c r="H196" s="228">
        <v>0.32400000000000001</v>
      </c>
      <c r="I196" s="229"/>
      <c r="L196" s="225"/>
      <c r="M196" s="230"/>
      <c r="N196" s="231"/>
      <c r="O196" s="231"/>
      <c r="P196" s="231"/>
      <c r="Q196" s="231"/>
      <c r="R196" s="231"/>
      <c r="S196" s="231"/>
      <c r="T196" s="232"/>
      <c r="AT196" s="226" t="s">
        <v>159</v>
      </c>
      <c r="AU196" s="226" t="s">
        <v>83</v>
      </c>
      <c r="AV196" s="12" t="s">
        <v>83</v>
      </c>
      <c r="AW196" s="12" t="s">
        <v>35</v>
      </c>
      <c r="AX196" s="12" t="s">
        <v>80</v>
      </c>
      <c r="AY196" s="226" t="s">
        <v>148</v>
      </c>
    </row>
    <row r="197" s="1" customFormat="1" ht="16.5" customHeight="1">
      <c r="B197" s="202"/>
      <c r="C197" s="203" t="s">
        <v>342</v>
      </c>
      <c r="D197" s="203" t="s">
        <v>150</v>
      </c>
      <c r="E197" s="204" t="s">
        <v>717</v>
      </c>
      <c r="F197" s="205" t="s">
        <v>718</v>
      </c>
      <c r="G197" s="206" t="s">
        <v>181</v>
      </c>
      <c r="H197" s="207">
        <v>2.7000000000000002</v>
      </c>
      <c r="I197" s="208"/>
      <c r="J197" s="209">
        <f>ROUND(I197*H197,2)</f>
        <v>0</v>
      </c>
      <c r="K197" s="205" t="s">
        <v>154</v>
      </c>
      <c r="L197" s="47"/>
      <c r="M197" s="210" t="s">
        <v>5</v>
      </c>
      <c r="N197" s="211" t="s">
        <v>43</v>
      </c>
      <c r="O197" s="48"/>
      <c r="P197" s="212">
        <f>O197*H197</f>
        <v>0</v>
      </c>
      <c r="Q197" s="212">
        <v>2.4289999999999998</v>
      </c>
      <c r="R197" s="212">
        <f>Q197*H197</f>
        <v>6.5583</v>
      </c>
      <c r="S197" s="212">
        <v>0</v>
      </c>
      <c r="T197" s="213">
        <f>S197*H197</f>
        <v>0</v>
      </c>
      <c r="AR197" s="25" t="s">
        <v>155</v>
      </c>
      <c r="AT197" s="25" t="s">
        <v>150</v>
      </c>
      <c r="AU197" s="25" t="s">
        <v>83</v>
      </c>
      <c r="AY197" s="25" t="s">
        <v>148</v>
      </c>
      <c r="BE197" s="214">
        <f>IF(N197="základní",J197,0)</f>
        <v>0</v>
      </c>
      <c r="BF197" s="214">
        <f>IF(N197="snížená",J197,0)</f>
        <v>0</v>
      </c>
      <c r="BG197" s="214">
        <f>IF(N197="zákl. přenesená",J197,0)</f>
        <v>0</v>
      </c>
      <c r="BH197" s="214">
        <f>IF(N197="sníž. přenesená",J197,0)</f>
        <v>0</v>
      </c>
      <c r="BI197" s="214">
        <f>IF(N197="nulová",J197,0)</f>
        <v>0</v>
      </c>
      <c r="BJ197" s="25" t="s">
        <v>80</v>
      </c>
      <c r="BK197" s="214">
        <f>ROUND(I197*H197,2)</f>
        <v>0</v>
      </c>
      <c r="BL197" s="25" t="s">
        <v>155</v>
      </c>
      <c r="BM197" s="25" t="s">
        <v>719</v>
      </c>
    </row>
    <row r="198" s="1" customFormat="1">
      <c r="B198" s="47"/>
      <c r="D198" s="215" t="s">
        <v>157</v>
      </c>
      <c r="F198" s="216" t="s">
        <v>720</v>
      </c>
      <c r="I198" s="176"/>
      <c r="L198" s="47"/>
      <c r="M198" s="217"/>
      <c r="N198" s="48"/>
      <c r="O198" s="48"/>
      <c r="P198" s="48"/>
      <c r="Q198" s="48"/>
      <c r="R198" s="48"/>
      <c r="S198" s="48"/>
      <c r="T198" s="86"/>
      <c r="AT198" s="25" t="s">
        <v>157</v>
      </c>
      <c r="AU198" s="25" t="s">
        <v>83</v>
      </c>
    </row>
    <row r="199" s="12" customFormat="1">
      <c r="B199" s="225"/>
      <c r="D199" s="215" t="s">
        <v>159</v>
      </c>
      <c r="E199" s="226" t="s">
        <v>5</v>
      </c>
      <c r="F199" s="227" t="s">
        <v>721</v>
      </c>
      <c r="H199" s="228">
        <v>2.7000000000000002</v>
      </c>
      <c r="I199" s="229"/>
      <c r="L199" s="225"/>
      <c r="M199" s="230"/>
      <c r="N199" s="231"/>
      <c r="O199" s="231"/>
      <c r="P199" s="231"/>
      <c r="Q199" s="231"/>
      <c r="R199" s="231"/>
      <c r="S199" s="231"/>
      <c r="T199" s="232"/>
      <c r="AT199" s="226" t="s">
        <v>159</v>
      </c>
      <c r="AU199" s="226" t="s">
        <v>83</v>
      </c>
      <c r="AV199" s="12" t="s">
        <v>83</v>
      </c>
      <c r="AW199" s="12" t="s">
        <v>35</v>
      </c>
      <c r="AX199" s="12" t="s">
        <v>80</v>
      </c>
      <c r="AY199" s="226" t="s">
        <v>148</v>
      </c>
    </row>
    <row r="200" s="1" customFormat="1" ht="16.5" customHeight="1">
      <c r="B200" s="202"/>
      <c r="C200" s="203" t="s">
        <v>348</v>
      </c>
      <c r="D200" s="203" t="s">
        <v>150</v>
      </c>
      <c r="E200" s="204" t="s">
        <v>318</v>
      </c>
      <c r="F200" s="205" t="s">
        <v>319</v>
      </c>
      <c r="G200" s="206" t="s">
        <v>229</v>
      </c>
      <c r="H200" s="207">
        <v>12.24</v>
      </c>
      <c r="I200" s="208"/>
      <c r="J200" s="209">
        <f>ROUND(I200*H200,2)</f>
        <v>0</v>
      </c>
      <c r="K200" s="205" t="s">
        <v>154</v>
      </c>
      <c r="L200" s="47"/>
      <c r="M200" s="210" t="s">
        <v>5</v>
      </c>
      <c r="N200" s="211" t="s">
        <v>43</v>
      </c>
      <c r="O200" s="48"/>
      <c r="P200" s="212">
        <f>O200*H200</f>
        <v>0</v>
      </c>
      <c r="Q200" s="212">
        <v>0.0063200000000000001</v>
      </c>
      <c r="R200" s="212">
        <f>Q200*H200</f>
        <v>0.077356800000000003</v>
      </c>
      <c r="S200" s="212">
        <v>0</v>
      </c>
      <c r="T200" s="213">
        <f>S200*H200</f>
        <v>0</v>
      </c>
      <c r="AR200" s="25" t="s">
        <v>155</v>
      </c>
      <c r="AT200" s="25" t="s">
        <v>150</v>
      </c>
      <c r="AU200" s="25" t="s">
        <v>83</v>
      </c>
      <c r="AY200" s="25" t="s">
        <v>148</v>
      </c>
      <c r="BE200" s="214">
        <f>IF(N200="základní",J200,0)</f>
        <v>0</v>
      </c>
      <c r="BF200" s="214">
        <f>IF(N200="snížená",J200,0)</f>
        <v>0</v>
      </c>
      <c r="BG200" s="214">
        <f>IF(N200="zákl. přenesená",J200,0)</f>
        <v>0</v>
      </c>
      <c r="BH200" s="214">
        <f>IF(N200="sníž. přenesená",J200,0)</f>
        <v>0</v>
      </c>
      <c r="BI200" s="214">
        <f>IF(N200="nulová",J200,0)</f>
        <v>0</v>
      </c>
      <c r="BJ200" s="25" t="s">
        <v>80</v>
      </c>
      <c r="BK200" s="214">
        <f>ROUND(I200*H200,2)</f>
        <v>0</v>
      </c>
      <c r="BL200" s="25" t="s">
        <v>155</v>
      </c>
      <c r="BM200" s="25" t="s">
        <v>320</v>
      </c>
    </row>
    <row r="201" s="1" customFormat="1">
      <c r="B201" s="47"/>
      <c r="D201" s="215" t="s">
        <v>157</v>
      </c>
      <c r="F201" s="216" t="s">
        <v>321</v>
      </c>
      <c r="I201" s="176"/>
      <c r="L201" s="47"/>
      <c r="M201" s="217"/>
      <c r="N201" s="48"/>
      <c r="O201" s="48"/>
      <c r="P201" s="48"/>
      <c r="Q201" s="48"/>
      <c r="R201" s="48"/>
      <c r="S201" s="48"/>
      <c r="T201" s="86"/>
      <c r="AT201" s="25" t="s">
        <v>157</v>
      </c>
      <c r="AU201" s="25" t="s">
        <v>83</v>
      </c>
    </row>
    <row r="202" s="12" customFormat="1">
      <c r="B202" s="225"/>
      <c r="D202" s="215" t="s">
        <v>159</v>
      </c>
      <c r="E202" s="226" t="s">
        <v>5</v>
      </c>
      <c r="F202" s="227" t="s">
        <v>722</v>
      </c>
      <c r="H202" s="228">
        <v>4.3200000000000003</v>
      </c>
      <c r="I202" s="229"/>
      <c r="L202" s="225"/>
      <c r="M202" s="230"/>
      <c r="N202" s="231"/>
      <c r="O202" s="231"/>
      <c r="P202" s="231"/>
      <c r="Q202" s="231"/>
      <c r="R202" s="231"/>
      <c r="S202" s="231"/>
      <c r="T202" s="232"/>
      <c r="AT202" s="226" t="s">
        <v>159</v>
      </c>
      <c r="AU202" s="226" t="s">
        <v>83</v>
      </c>
      <c r="AV202" s="12" t="s">
        <v>83</v>
      </c>
      <c r="AW202" s="12" t="s">
        <v>35</v>
      </c>
      <c r="AX202" s="12" t="s">
        <v>72</v>
      </c>
      <c r="AY202" s="226" t="s">
        <v>148</v>
      </c>
    </row>
    <row r="203" s="12" customFormat="1">
      <c r="B203" s="225"/>
      <c r="D203" s="215" t="s">
        <v>159</v>
      </c>
      <c r="E203" s="226" t="s">
        <v>5</v>
      </c>
      <c r="F203" s="227" t="s">
        <v>723</v>
      </c>
      <c r="H203" s="228">
        <v>7.9199999999999999</v>
      </c>
      <c r="I203" s="229"/>
      <c r="L203" s="225"/>
      <c r="M203" s="230"/>
      <c r="N203" s="231"/>
      <c r="O203" s="231"/>
      <c r="P203" s="231"/>
      <c r="Q203" s="231"/>
      <c r="R203" s="231"/>
      <c r="S203" s="231"/>
      <c r="T203" s="232"/>
      <c r="AT203" s="226" t="s">
        <v>159</v>
      </c>
      <c r="AU203" s="226" t="s">
        <v>83</v>
      </c>
      <c r="AV203" s="12" t="s">
        <v>83</v>
      </c>
      <c r="AW203" s="12" t="s">
        <v>35</v>
      </c>
      <c r="AX203" s="12" t="s">
        <v>72</v>
      </c>
      <c r="AY203" s="226" t="s">
        <v>148</v>
      </c>
    </row>
    <row r="204" s="13" customFormat="1">
      <c r="B204" s="233"/>
      <c r="D204" s="215" t="s">
        <v>159</v>
      </c>
      <c r="E204" s="234" t="s">
        <v>5</v>
      </c>
      <c r="F204" s="235" t="s">
        <v>186</v>
      </c>
      <c r="H204" s="236">
        <v>12.24</v>
      </c>
      <c r="I204" s="237"/>
      <c r="L204" s="233"/>
      <c r="M204" s="238"/>
      <c r="N204" s="239"/>
      <c r="O204" s="239"/>
      <c r="P204" s="239"/>
      <c r="Q204" s="239"/>
      <c r="R204" s="239"/>
      <c r="S204" s="239"/>
      <c r="T204" s="240"/>
      <c r="AT204" s="234" t="s">
        <v>159</v>
      </c>
      <c r="AU204" s="234" t="s">
        <v>83</v>
      </c>
      <c r="AV204" s="13" t="s">
        <v>155</v>
      </c>
      <c r="AW204" s="13" t="s">
        <v>35</v>
      </c>
      <c r="AX204" s="13" t="s">
        <v>80</v>
      </c>
      <c r="AY204" s="234" t="s">
        <v>148</v>
      </c>
    </row>
    <row r="205" s="1" customFormat="1" ht="25.5" customHeight="1">
      <c r="B205" s="202"/>
      <c r="C205" s="203" t="s">
        <v>353</v>
      </c>
      <c r="D205" s="203" t="s">
        <v>150</v>
      </c>
      <c r="E205" s="204" t="s">
        <v>724</v>
      </c>
      <c r="F205" s="205" t="s">
        <v>725</v>
      </c>
      <c r="G205" s="206" t="s">
        <v>181</v>
      </c>
      <c r="H205" s="207">
        <v>3.8999999999999999</v>
      </c>
      <c r="I205" s="208"/>
      <c r="J205" s="209">
        <f>ROUND(I205*H205,2)</f>
        <v>0</v>
      </c>
      <c r="K205" s="205" t="s">
        <v>154</v>
      </c>
      <c r="L205" s="47"/>
      <c r="M205" s="210" t="s">
        <v>5</v>
      </c>
      <c r="N205" s="211" t="s">
        <v>43</v>
      </c>
      <c r="O205" s="48"/>
      <c r="P205" s="212">
        <f>O205*H205</f>
        <v>0</v>
      </c>
      <c r="Q205" s="212">
        <v>2.45329</v>
      </c>
      <c r="R205" s="212">
        <f>Q205*H205</f>
        <v>9.567831</v>
      </c>
      <c r="S205" s="212">
        <v>0</v>
      </c>
      <c r="T205" s="213">
        <f>S205*H205</f>
        <v>0</v>
      </c>
      <c r="AR205" s="25" t="s">
        <v>155</v>
      </c>
      <c r="AT205" s="25" t="s">
        <v>150</v>
      </c>
      <c r="AU205" s="25" t="s">
        <v>83</v>
      </c>
      <c r="AY205" s="25" t="s">
        <v>148</v>
      </c>
      <c r="BE205" s="214">
        <f>IF(N205="základní",J205,0)</f>
        <v>0</v>
      </c>
      <c r="BF205" s="214">
        <f>IF(N205="snížená",J205,0)</f>
        <v>0</v>
      </c>
      <c r="BG205" s="214">
        <f>IF(N205="zákl. přenesená",J205,0)</f>
        <v>0</v>
      </c>
      <c r="BH205" s="214">
        <f>IF(N205="sníž. přenesená",J205,0)</f>
        <v>0</v>
      </c>
      <c r="BI205" s="214">
        <f>IF(N205="nulová",J205,0)</f>
        <v>0</v>
      </c>
      <c r="BJ205" s="25" t="s">
        <v>80</v>
      </c>
      <c r="BK205" s="214">
        <f>ROUND(I205*H205,2)</f>
        <v>0</v>
      </c>
      <c r="BL205" s="25" t="s">
        <v>155</v>
      </c>
      <c r="BM205" s="25" t="s">
        <v>726</v>
      </c>
    </row>
    <row r="206" s="1" customFormat="1">
      <c r="B206" s="47"/>
      <c r="D206" s="215" t="s">
        <v>157</v>
      </c>
      <c r="F206" s="216" t="s">
        <v>727</v>
      </c>
      <c r="I206" s="176"/>
      <c r="L206" s="47"/>
      <c r="M206" s="217"/>
      <c r="N206" s="48"/>
      <c r="O206" s="48"/>
      <c r="P206" s="48"/>
      <c r="Q206" s="48"/>
      <c r="R206" s="48"/>
      <c r="S206" s="48"/>
      <c r="T206" s="86"/>
      <c r="AT206" s="25" t="s">
        <v>157</v>
      </c>
      <c r="AU206" s="25" t="s">
        <v>83</v>
      </c>
    </row>
    <row r="207" s="12" customFormat="1">
      <c r="B207" s="225"/>
      <c r="D207" s="215" t="s">
        <v>159</v>
      </c>
      <c r="E207" s="226" t="s">
        <v>5</v>
      </c>
      <c r="F207" s="227" t="s">
        <v>728</v>
      </c>
      <c r="H207" s="228">
        <v>3.8999999999999999</v>
      </c>
      <c r="I207" s="229"/>
      <c r="L207" s="225"/>
      <c r="M207" s="230"/>
      <c r="N207" s="231"/>
      <c r="O207" s="231"/>
      <c r="P207" s="231"/>
      <c r="Q207" s="231"/>
      <c r="R207" s="231"/>
      <c r="S207" s="231"/>
      <c r="T207" s="232"/>
      <c r="AT207" s="226" t="s">
        <v>159</v>
      </c>
      <c r="AU207" s="226" t="s">
        <v>83</v>
      </c>
      <c r="AV207" s="12" t="s">
        <v>83</v>
      </c>
      <c r="AW207" s="12" t="s">
        <v>35</v>
      </c>
      <c r="AX207" s="12" t="s">
        <v>80</v>
      </c>
      <c r="AY207" s="226" t="s">
        <v>148</v>
      </c>
    </row>
    <row r="208" s="1" customFormat="1" ht="16.5" customHeight="1">
      <c r="B208" s="202"/>
      <c r="C208" s="203" t="s">
        <v>358</v>
      </c>
      <c r="D208" s="203" t="s">
        <v>150</v>
      </c>
      <c r="E208" s="204" t="s">
        <v>729</v>
      </c>
      <c r="F208" s="205" t="s">
        <v>730</v>
      </c>
      <c r="G208" s="206" t="s">
        <v>229</v>
      </c>
      <c r="H208" s="207">
        <v>25.998999999999999</v>
      </c>
      <c r="I208" s="208"/>
      <c r="J208" s="209">
        <f>ROUND(I208*H208,2)</f>
        <v>0</v>
      </c>
      <c r="K208" s="205" t="s">
        <v>154</v>
      </c>
      <c r="L208" s="47"/>
      <c r="M208" s="210" t="s">
        <v>5</v>
      </c>
      <c r="N208" s="211" t="s">
        <v>43</v>
      </c>
      <c r="O208" s="48"/>
      <c r="P208" s="212">
        <f>O208*H208</f>
        <v>0</v>
      </c>
      <c r="Q208" s="212">
        <v>0.0040200000000000001</v>
      </c>
      <c r="R208" s="212">
        <f>Q208*H208</f>
        <v>0.10451597999999999</v>
      </c>
      <c r="S208" s="212">
        <v>0</v>
      </c>
      <c r="T208" s="213">
        <f>S208*H208</f>
        <v>0</v>
      </c>
      <c r="AR208" s="25" t="s">
        <v>155</v>
      </c>
      <c r="AT208" s="25" t="s">
        <v>150</v>
      </c>
      <c r="AU208" s="25" t="s">
        <v>83</v>
      </c>
      <c r="AY208" s="25" t="s">
        <v>148</v>
      </c>
      <c r="BE208" s="214">
        <f>IF(N208="základní",J208,0)</f>
        <v>0</v>
      </c>
      <c r="BF208" s="214">
        <f>IF(N208="snížená",J208,0)</f>
        <v>0</v>
      </c>
      <c r="BG208" s="214">
        <f>IF(N208="zákl. přenesená",J208,0)</f>
        <v>0</v>
      </c>
      <c r="BH208" s="214">
        <f>IF(N208="sníž. přenesená",J208,0)</f>
        <v>0</v>
      </c>
      <c r="BI208" s="214">
        <f>IF(N208="nulová",J208,0)</f>
        <v>0</v>
      </c>
      <c r="BJ208" s="25" t="s">
        <v>80</v>
      </c>
      <c r="BK208" s="214">
        <f>ROUND(I208*H208,2)</f>
        <v>0</v>
      </c>
      <c r="BL208" s="25" t="s">
        <v>155</v>
      </c>
      <c r="BM208" s="25" t="s">
        <v>731</v>
      </c>
    </row>
    <row r="209" s="1" customFormat="1">
      <c r="B209" s="47"/>
      <c r="D209" s="215" t="s">
        <v>157</v>
      </c>
      <c r="F209" s="216" t="s">
        <v>732</v>
      </c>
      <c r="I209" s="176"/>
      <c r="L209" s="47"/>
      <c r="M209" s="217"/>
      <c r="N209" s="48"/>
      <c r="O209" s="48"/>
      <c r="P209" s="48"/>
      <c r="Q209" s="48"/>
      <c r="R209" s="48"/>
      <c r="S209" s="48"/>
      <c r="T209" s="86"/>
      <c r="AT209" s="25" t="s">
        <v>157</v>
      </c>
      <c r="AU209" s="25" t="s">
        <v>83</v>
      </c>
    </row>
    <row r="210" s="12" customFormat="1">
      <c r="B210" s="225"/>
      <c r="D210" s="215" t="s">
        <v>159</v>
      </c>
      <c r="E210" s="226" t="s">
        <v>5</v>
      </c>
      <c r="F210" s="227" t="s">
        <v>733</v>
      </c>
      <c r="H210" s="228">
        <v>25.998999999999999</v>
      </c>
      <c r="I210" s="229"/>
      <c r="L210" s="225"/>
      <c r="M210" s="230"/>
      <c r="N210" s="231"/>
      <c r="O210" s="231"/>
      <c r="P210" s="231"/>
      <c r="Q210" s="231"/>
      <c r="R210" s="231"/>
      <c r="S210" s="231"/>
      <c r="T210" s="232"/>
      <c r="AT210" s="226" t="s">
        <v>159</v>
      </c>
      <c r="AU210" s="226" t="s">
        <v>83</v>
      </c>
      <c r="AV210" s="12" t="s">
        <v>83</v>
      </c>
      <c r="AW210" s="12" t="s">
        <v>35</v>
      </c>
      <c r="AX210" s="12" t="s">
        <v>80</v>
      </c>
      <c r="AY210" s="226" t="s">
        <v>148</v>
      </c>
    </row>
    <row r="211" s="10" customFormat="1" ht="29.88" customHeight="1">
      <c r="B211" s="189"/>
      <c r="D211" s="190" t="s">
        <v>71</v>
      </c>
      <c r="E211" s="200" t="s">
        <v>214</v>
      </c>
      <c r="F211" s="200" t="s">
        <v>323</v>
      </c>
      <c r="I211" s="192"/>
      <c r="J211" s="201">
        <f>BK211</f>
        <v>0</v>
      </c>
      <c r="L211" s="189"/>
      <c r="M211" s="194"/>
      <c r="N211" s="195"/>
      <c r="O211" s="195"/>
      <c r="P211" s="196">
        <f>SUM(P212:P261)</f>
        <v>0</v>
      </c>
      <c r="Q211" s="195"/>
      <c r="R211" s="196">
        <f>SUM(R212:R261)</f>
        <v>2.7371263099999998</v>
      </c>
      <c r="S211" s="195"/>
      <c r="T211" s="197">
        <f>SUM(T212:T261)</f>
        <v>0</v>
      </c>
      <c r="AR211" s="190" t="s">
        <v>80</v>
      </c>
      <c r="AT211" s="198" t="s">
        <v>71</v>
      </c>
      <c r="AU211" s="198" t="s">
        <v>80</v>
      </c>
      <c r="AY211" s="190" t="s">
        <v>148</v>
      </c>
      <c r="BK211" s="199">
        <f>SUM(BK212:BK261)</f>
        <v>0</v>
      </c>
    </row>
    <row r="212" s="1" customFormat="1" ht="25.5" customHeight="1">
      <c r="B212" s="202"/>
      <c r="C212" s="203" t="s">
        <v>363</v>
      </c>
      <c r="D212" s="203" t="s">
        <v>150</v>
      </c>
      <c r="E212" s="204" t="s">
        <v>734</v>
      </c>
      <c r="F212" s="205" t="s">
        <v>735</v>
      </c>
      <c r="G212" s="206" t="s">
        <v>171</v>
      </c>
      <c r="H212" s="207">
        <v>52.210000000000001</v>
      </c>
      <c r="I212" s="208"/>
      <c r="J212" s="209">
        <f>ROUND(I212*H212,2)</f>
        <v>0</v>
      </c>
      <c r="K212" s="205" t="s">
        <v>154</v>
      </c>
      <c r="L212" s="47"/>
      <c r="M212" s="210" t="s">
        <v>5</v>
      </c>
      <c r="N212" s="211" t="s">
        <v>43</v>
      </c>
      <c r="O212" s="48"/>
      <c r="P212" s="212">
        <f>O212*H212</f>
        <v>0</v>
      </c>
      <c r="Q212" s="212">
        <v>0</v>
      </c>
      <c r="R212" s="212">
        <f>Q212*H212</f>
        <v>0</v>
      </c>
      <c r="S212" s="212">
        <v>0</v>
      </c>
      <c r="T212" s="213">
        <f>S212*H212</f>
        <v>0</v>
      </c>
      <c r="AR212" s="25" t="s">
        <v>155</v>
      </c>
      <c r="AT212" s="25" t="s">
        <v>150</v>
      </c>
      <c r="AU212" s="25" t="s">
        <v>83</v>
      </c>
      <c r="AY212" s="25" t="s">
        <v>148</v>
      </c>
      <c r="BE212" s="214">
        <f>IF(N212="základní",J212,0)</f>
        <v>0</v>
      </c>
      <c r="BF212" s="214">
        <f>IF(N212="snížená",J212,0)</f>
        <v>0</v>
      </c>
      <c r="BG212" s="214">
        <f>IF(N212="zákl. přenesená",J212,0)</f>
        <v>0</v>
      </c>
      <c r="BH212" s="214">
        <f>IF(N212="sníž. přenesená",J212,0)</f>
        <v>0</v>
      </c>
      <c r="BI212" s="214">
        <f>IF(N212="nulová",J212,0)</f>
        <v>0</v>
      </c>
      <c r="BJ212" s="25" t="s">
        <v>80</v>
      </c>
      <c r="BK212" s="214">
        <f>ROUND(I212*H212,2)</f>
        <v>0</v>
      </c>
      <c r="BL212" s="25" t="s">
        <v>155</v>
      </c>
      <c r="BM212" s="25" t="s">
        <v>736</v>
      </c>
    </row>
    <row r="213" s="1" customFormat="1">
      <c r="B213" s="47"/>
      <c r="D213" s="215" t="s">
        <v>157</v>
      </c>
      <c r="F213" s="216" t="s">
        <v>737</v>
      </c>
      <c r="I213" s="176"/>
      <c r="L213" s="47"/>
      <c r="M213" s="217"/>
      <c r="N213" s="48"/>
      <c r="O213" s="48"/>
      <c r="P213" s="48"/>
      <c r="Q213" s="48"/>
      <c r="R213" s="48"/>
      <c r="S213" s="48"/>
      <c r="T213" s="86"/>
      <c r="AT213" s="25" t="s">
        <v>157</v>
      </c>
      <c r="AU213" s="25" t="s">
        <v>83</v>
      </c>
    </row>
    <row r="214" s="12" customFormat="1">
      <c r="B214" s="225"/>
      <c r="D214" s="215" t="s">
        <v>159</v>
      </c>
      <c r="E214" s="226" t="s">
        <v>5</v>
      </c>
      <c r="F214" s="227" t="s">
        <v>738</v>
      </c>
      <c r="H214" s="228">
        <v>52.210000000000001</v>
      </c>
      <c r="I214" s="229"/>
      <c r="L214" s="225"/>
      <c r="M214" s="230"/>
      <c r="N214" s="231"/>
      <c r="O214" s="231"/>
      <c r="P214" s="231"/>
      <c r="Q214" s="231"/>
      <c r="R214" s="231"/>
      <c r="S214" s="231"/>
      <c r="T214" s="232"/>
      <c r="AT214" s="226" t="s">
        <v>159</v>
      </c>
      <c r="AU214" s="226" t="s">
        <v>83</v>
      </c>
      <c r="AV214" s="12" t="s">
        <v>83</v>
      </c>
      <c r="AW214" s="12" t="s">
        <v>35</v>
      </c>
      <c r="AX214" s="12" t="s">
        <v>80</v>
      </c>
      <c r="AY214" s="226" t="s">
        <v>148</v>
      </c>
    </row>
    <row r="215" s="1" customFormat="1" ht="16.5" customHeight="1">
      <c r="B215" s="202"/>
      <c r="C215" s="249" t="s">
        <v>368</v>
      </c>
      <c r="D215" s="249" t="s">
        <v>270</v>
      </c>
      <c r="E215" s="250" t="s">
        <v>739</v>
      </c>
      <c r="F215" s="251" t="s">
        <v>740</v>
      </c>
      <c r="G215" s="252" t="s">
        <v>171</v>
      </c>
      <c r="H215" s="253">
        <v>52.993000000000002</v>
      </c>
      <c r="I215" s="254"/>
      <c r="J215" s="255">
        <f>ROUND(I215*H215,2)</f>
        <v>0</v>
      </c>
      <c r="K215" s="251" t="s">
        <v>5</v>
      </c>
      <c r="L215" s="256"/>
      <c r="M215" s="257" t="s">
        <v>5</v>
      </c>
      <c r="N215" s="258" t="s">
        <v>43</v>
      </c>
      <c r="O215" s="48"/>
      <c r="P215" s="212">
        <f>O215*H215</f>
        <v>0</v>
      </c>
      <c r="Q215" s="212">
        <v>0.00027</v>
      </c>
      <c r="R215" s="212">
        <f>Q215*H215</f>
        <v>0.014308110000000001</v>
      </c>
      <c r="S215" s="212">
        <v>0</v>
      </c>
      <c r="T215" s="213">
        <f>S215*H215</f>
        <v>0</v>
      </c>
      <c r="AR215" s="25" t="s">
        <v>214</v>
      </c>
      <c r="AT215" s="25" t="s">
        <v>270</v>
      </c>
      <c r="AU215" s="25" t="s">
        <v>83</v>
      </c>
      <c r="AY215" s="25" t="s">
        <v>148</v>
      </c>
      <c r="BE215" s="214">
        <f>IF(N215="základní",J215,0)</f>
        <v>0</v>
      </c>
      <c r="BF215" s="214">
        <f>IF(N215="snížená",J215,0)</f>
        <v>0</v>
      </c>
      <c r="BG215" s="214">
        <f>IF(N215="zákl. přenesená",J215,0)</f>
        <v>0</v>
      </c>
      <c r="BH215" s="214">
        <f>IF(N215="sníž. přenesená",J215,0)</f>
        <v>0</v>
      </c>
      <c r="BI215" s="214">
        <f>IF(N215="nulová",J215,0)</f>
        <v>0</v>
      </c>
      <c r="BJ215" s="25" t="s">
        <v>80</v>
      </c>
      <c r="BK215" s="214">
        <f>ROUND(I215*H215,2)</f>
        <v>0</v>
      </c>
      <c r="BL215" s="25" t="s">
        <v>155</v>
      </c>
      <c r="BM215" s="25" t="s">
        <v>741</v>
      </c>
    </row>
    <row r="216" s="1" customFormat="1">
      <c r="B216" s="47"/>
      <c r="D216" s="215" t="s">
        <v>157</v>
      </c>
      <c r="F216" s="216" t="s">
        <v>740</v>
      </c>
      <c r="I216" s="176"/>
      <c r="L216" s="47"/>
      <c r="M216" s="217"/>
      <c r="N216" s="48"/>
      <c r="O216" s="48"/>
      <c r="P216" s="48"/>
      <c r="Q216" s="48"/>
      <c r="R216" s="48"/>
      <c r="S216" s="48"/>
      <c r="T216" s="86"/>
      <c r="AT216" s="25" t="s">
        <v>157</v>
      </c>
      <c r="AU216" s="25" t="s">
        <v>83</v>
      </c>
    </row>
    <row r="217" s="12" customFormat="1">
      <c r="B217" s="225"/>
      <c r="D217" s="215" t="s">
        <v>159</v>
      </c>
      <c r="E217" s="226" t="s">
        <v>5</v>
      </c>
      <c r="F217" s="227" t="s">
        <v>742</v>
      </c>
      <c r="H217" s="228">
        <v>52.993000000000002</v>
      </c>
      <c r="I217" s="229"/>
      <c r="L217" s="225"/>
      <c r="M217" s="230"/>
      <c r="N217" s="231"/>
      <c r="O217" s="231"/>
      <c r="P217" s="231"/>
      <c r="Q217" s="231"/>
      <c r="R217" s="231"/>
      <c r="S217" s="231"/>
      <c r="T217" s="232"/>
      <c r="AT217" s="226" t="s">
        <v>159</v>
      </c>
      <c r="AU217" s="226" t="s">
        <v>83</v>
      </c>
      <c r="AV217" s="12" t="s">
        <v>83</v>
      </c>
      <c r="AW217" s="12" t="s">
        <v>35</v>
      </c>
      <c r="AX217" s="12" t="s">
        <v>80</v>
      </c>
      <c r="AY217" s="226" t="s">
        <v>148</v>
      </c>
    </row>
    <row r="218" s="1" customFormat="1" ht="16.5" customHeight="1">
      <c r="B218" s="202"/>
      <c r="C218" s="203" t="s">
        <v>374</v>
      </c>
      <c r="D218" s="203" t="s">
        <v>150</v>
      </c>
      <c r="E218" s="204" t="s">
        <v>743</v>
      </c>
      <c r="F218" s="205" t="s">
        <v>744</v>
      </c>
      <c r="G218" s="206" t="s">
        <v>171</v>
      </c>
      <c r="H218" s="207">
        <v>52.210000000000001</v>
      </c>
      <c r="I218" s="208"/>
      <c r="J218" s="209">
        <f>ROUND(I218*H218,2)</f>
        <v>0</v>
      </c>
      <c r="K218" s="205" t="s">
        <v>154</v>
      </c>
      <c r="L218" s="47"/>
      <c r="M218" s="210" t="s">
        <v>5</v>
      </c>
      <c r="N218" s="211" t="s">
        <v>43</v>
      </c>
      <c r="O218" s="48"/>
      <c r="P218" s="212">
        <f>O218*H218</f>
        <v>0</v>
      </c>
      <c r="Q218" s="212">
        <v>0</v>
      </c>
      <c r="R218" s="212">
        <f>Q218*H218</f>
        <v>0</v>
      </c>
      <c r="S218" s="212">
        <v>0</v>
      </c>
      <c r="T218" s="213">
        <f>S218*H218</f>
        <v>0</v>
      </c>
      <c r="AR218" s="25" t="s">
        <v>155</v>
      </c>
      <c r="AT218" s="25" t="s">
        <v>150</v>
      </c>
      <c r="AU218" s="25" t="s">
        <v>83</v>
      </c>
      <c r="AY218" s="25" t="s">
        <v>148</v>
      </c>
      <c r="BE218" s="214">
        <f>IF(N218="základní",J218,0)</f>
        <v>0</v>
      </c>
      <c r="BF218" s="214">
        <f>IF(N218="snížená",J218,0)</f>
        <v>0</v>
      </c>
      <c r="BG218" s="214">
        <f>IF(N218="zákl. přenesená",J218,0)</f>
        <v>0</v>
      </c>
      <c r="BH218" s="214">
        <f>IF(N218="sníž. přenesená",J218,0)</f>
        <v>0</v>
      </c>
      <c r="BI218" s="214">
        <f>IF(N218="nulová",J218,0)</f>
        <v>0</v>
      </c>
      <c r="BJ218" s="25" t="s">
        <v>80</v>
      </c>
      <c r="BK218" s="214">
        <f>ROUND(I218*H218,2)</f>
        <v>0</v>
      </c>
      <c r="BL218" s="25" t="s">
        <v>155</v>
      </c>
      <c r="BM218" s="25" t="s">
        <v>745</v>
      </c>
    </row>
    <row r="219" s="1" customFormat="1">
      <c r="B219" s="47"/>
      <c r="D219" s="215" t="s">
        <v>157</v>
      </c>
      <c r="F219" s="216" t="s">
        <v>744</v>
      </c>
      <c r="I219" s="176"/>
      <c r="L219" s="47"/>
      <c r="M219" s="217"/>
      <c r="N219" s="48"/>
      <c r="O219" s="48"/>
      <c r="P219" s="48"/>
      <c r="Q219" s="48"/>
      <c r="R219" s="48"/>
      <c r="S219" s="48"/>
      <c r="T219" s="86"/>
      <c r="AT219" s="25" t="s">
        <v>157</v>
      </c>
      <c r="AU219" s="25" t="s">
        <v>83</v>
      </c>
    </row>
    <row r="220" s="1" customFormat="1" ht="16.5" customHeight="1">
      <c r="B220" s="202"/>
      <c r="C220" s="203" t="s">
        <v>379</v>
      </c>
      <c r="D220" s="203" t="s">
        <v>150</v>
      </c>
      <c r="E220" s="204" t="s">
        <v>359</v>
      </c>
      <c r="F220" s="205" t="s">
        <v>360</v>
      </c>
      <c r="G220" s="206" t="s">
        <v>171</v>
      </c>
      <c r="H220" s="207">
        <v>52.210000000000001</v>
      </c>
      <c r="I220" s="208"/>
      <c r="J220" s="209">
        <f>ROUND(I220*H220,2)</f>
        <v>0</v>
      </c>
      <c r="K220" s="205" t="s">
        <v>154</v>
      </c>
      <c r="L220" s="47"/>
      <c r="M220" s="210" t="s">
        <v>5</v>
      </c>
      <c r="N220" s="211" t="s">
        <v>43</v>
      </c>
      <c r="O220" s="48"/>
      <c r="P220" s="212">
        <f>O220*H220</f>
        <v>0</v>
      </c>
      <c r="Q220" s="212">
        <v>0</v>
      </c>
      <c r="R220" s="212">
        <f>Q220*H220</f>
        <v>0</v>
      </c>
      <c r="S220" s="212">
        <v>0</v>
      </c>
      <c r="T220" s="213">
        <f>S220*H220</f>
        <v>0</v>
      </c>
      <c r="AR220" s="25" t="s">
        <v>155</v>
      </c>
      <c r="AT220" s="25" t="s">
        <v>150</v>
      </c>
      <c r="AU220" s="25" t="s">
        <v>83</v>
      </c>
      <c r="AY220" s="25" t="s">
        <v>148</v>
      </c>
      <c r="BE220" s="214">
        <f>IF(N220="základní",J220,0)</f>
        <v>0</v>
      </c>
      <c r="BF220" s="214">
        <f>IF(N220="snížená",J220,0)</f>
        <v>0</v>
      </c>
      <c r="BG220" s="214">
        <f>IF(N220="zákl. přenesená",J220,0)</f>
        <v>0</v>
      </c>
      <c r="BH220" s="214">
        <f>IF(N220="sníž. přenesená",J220,0)</f>
        <v>0</v>
      </c>
      <c r="BI220" s="214">
        <f>IF(N220="nulová",J220,0)</f>
        <v>0</v>
      </c>
      <c r="BJ220" s="25" t="s">
        <v>80</v>
      </c>
      <c r="BK220" s="214">
        <f>ROUND(I220*H220,2)</f>
        <v>0</v>
      </c>
      <c r="BL220" s="25" t="s">
        <v>155</v>
      </c>
      <c r="BM220" s="25" t="s">
        <v>361</v>
      </c>
    </row>
    <row r="221" s="1" customFormat="1">
      <c r="B221" s="47"/>
      <c r="D221" s="215" t="s">
        <v>157</v>
      </c>
      <c r="F221" s="216" t="s">
        <v>362</v>
      </c>
      <c r="I221" s="176"/>
      <c r="L221" s="47"/>
      <c r="M221" s="217"/>
      <c r="N221" s="48"/>
      <c r="O221" s="48"/>
      <c r="P221" s="48"/>
      <c r="Q221" s="48"/>
      <c r="R221" s="48"/>
      <c r="S221" s="48"/>
      <c r="T221" s="86"/>
      <c r="AT221" s="25" t="s">
        <v>157</v>
      </c>
      <c r="AU221" s="25" t="s">
        <v>83</v>
      </c>
    </row>
    <row r="222" s="1" customFormat="1" ht="16.5" customHeight="1">
      <c r="B222" s="202"/>
      <c r="C222" s="203" t="s">
        <v>385</v>
      </c>
      <c r="D222" s="203" t="s">
        <v>150</v>
      </c>
      <c r="E222" s="204" t="s">
        <v>369</v>
      </c>
      <c r="F222" s="205" t="s">
        <v>370</v>
      </c>
      <c r="G222" s="206" t="s">
        <v>171</v>
      </c>
      <c r="H222" s="207">
        <v>74.269999999999996</v>
      </c>
      <c r="I222" s="208"/>
      <c r="J222" s="209">
        <f>ROUND(I222*H222,2)</f>
        <v>0</v>
      </c>
      <c r="K222" s="205" t="s">
        <v>154</v>
      </c>
      <c r="L222" s="47"/>
      <c r="M222" s="210" t="s">
        <v>5</v>
      </c>
      <c r="N222" s="211" t="s">
        <v>43</v>
      </c>
      <c r="O222" s="48"/>
      <c r="P222" s="212">
        <f>O222*H222</f>
        <v>0</v>
      </c>
      <c r="Q222" s="212">
        <v>0.00019000000000000001</v>
      </c>
      <c r="R222" s="212">
        <f>Q222*H222</f>
        <v>0.0141113</v>
      </c>
      <c r="S222" s="212">
        <v>0</v>
      </c>
      <c r="T222" s="213">
        <f>S222*H222</f>
        <v>0</v>
      </c>
      <c r="AR222" s="25" t="s">
        <v>155</v>
      </c>
      <c r="AT222" s="25" t="s">
        <v>150</v>
      </c>
      <c r="AU222" s="25" t="s">
        <v>83</v>
      </c>
      <c r="AY222" s="25" t="s">
        <v>148</v>
      </c>
      <c r="BE222" s="214">
        <f>IF(N222="základní",J222,0)</f>
        <v>0</v>
      </c>
      <c r="BF222" s="214">
        <f>IF(N222="snížená",J222,0)</f>
        <v>0</v>
      </c>
      <c r="BG222" s="214">
        <f>IF(N222="zákl. přenesená",J222,0)</f>
        <v>0</v>
      </c>
      <c r="BH222" s="214">
        <f>IF(N222="sníž. přenesená",J222,0)</f>
        <v>0</v>
      </c>
      <c r="BI222" s="214">
        <f>IF(N222="nulová",J222,0)</f>
        <v>0</v>
      </c>
      <c r="BJ222" s="25" t="s">
        <v>80</v>
      </c>
      <c r="BK222" s="214">
        <f>ROUND(I222*H222,2)</f>
        <v>0</v>
      </c>
      <c r="BL222" s="25" t="s">
        <v>155</v>
      </c>
      <c r="BM222" s="25" t="s">
        <v>371</v>
      </c>
    </row>
    <row r="223" s="1" customFormat="1">
      <c r="B223" s="47"/>
      <c r="D223" s="215" t="s">
        <v>157</v>
      </c>
      <c r="F223" s="216" t="s">
        <v>372</v>
      </c>
      <c r="I223" s="176"/>
      <c r="L223" s="47"/>
      <c r="M223" s="217"/>
      <c r="N223" s="48"/>
      <c r="O223" s="48"/>
      <c r="P223" s="48"/>
      <c r="Q223" s="48"/>
      <c r="R223" s="48"/>
      <c r="S223" s="48"/>
      <c r="T223" s="86"/>
      <c r="AT223" s="25" t="s">
        <v>157</v>
      </c>
      <c r="AU223" s="25" t="s">
        <v>83</v>
      </c>
    </row>
    <row r="224" s="12" customFormat="1">
      <c r="B224" s="225"/>
      <c r="D224" s="215" t="s">
        <v>159</v>
      </c>
      <c r="E224" s="226" t="s">
        <v>5</v>
      </c>
      <c r="F224" s="227" t="s">
        <v>746</v>
      </c>
      <c r="H224" s="228">
        <v>74.269999999999996</v>
      </c>
      <c r="I224" s="229"/>
      <c r="L224" s="225"/>
      <c r="M224" s="230"/>
      <c r="N224" s="231"/>
      <c r="O224" s="231"/>
      <c r="P224" s="231"/>
      <c r="Q224" s="231"/>
      <c r="R224" s="231"/>
      <c r="S224" s="231"/>
      <c r="T224" s="232"/>
      <c r="AT224" s="226" t="s">
        <v>159</v>
      </c>
      <c r="AU224" s="226" t="s">
        <v>83</v>
      </c>
      <c r="AV224" s="12" t="s">
        <v>83</v>
      </c>
      <c r="AW224" s="12" t="s">
        <v>35</v>
      </c>
      <c r="AX224" s="12" t="s">
        <v>80</v>
      </c>
      <c r="AY224" s="226" t="s">
        <v>148</v>
      </c>
    </row>
    <row r="225" s="1" customFormat="1" ht="16.5" customHeight="1">
      <c r="B225" s="202"/>
      <c r="C225" s="203" t="s">
        <v>391</v>
      </c>
      <c r="D225" s="203" t="s">
        <v>150</v>
      </c>
      <c r="E225" s="204" t="s">
        <v>375</v>
      </c>
      <c r="F225" s="205" t="s">
        <v>376</v>
      </c>
      <c r="G225" s="206" t="s">
        <v>171</v>
      </c>
      <c r="H225" s="207">
        <v>52.210000000000001</v>
      </c>
      <c r="I225" s="208"/>
      <c r="J225" s="209">
        <f>ROUND(I225*H225,2)</f>
        <v>0</v>
      </c>
      <c r="K225" s="205" t="s">
        <v>154</v>
      </c>
      <c r="L225" s="47"/>
      <c r="M225" s="210" t="s">
        <v>5</v>
      </c>
      <c r="N225" s="211" t="s">
        <v>43</v>
      </c>
      <c r="O225" s="48"/>
      <c r="P225" s="212">
        <f>O225*H225</f>
        <v>0</v>
      </c>
      <c r="Q225" s="212">
        <v>9.0000000000000006E-05</v>
      </c>
      <c r="R225" s="212">
        <f>Q225*H225</f>
        <v>0.0046989000000000006</v>
      </c>
      <c r="S225" s="212">
        <v>0</v>
      </c>
      <c r="T225" s="213">
        <f>S225*H225</f>
        <v>0</v>
      </c>
      <c r="AR225" s="25" t="s">
        <v>155</v>
      </c>
      <c r="AT225" s="25" t="s">
        <v>150</v>
      </c>
      <c r="AU225" s="25" t="s">
        <v>83</v>
      </c>
      <c r="AY225" s="25" t="s">
        <v>148</v>
      </c>
      <c r="BE225" s="214">
        <f>IF(N225="základní",J225,0)</f>
        <v>0</v>
      </c>
      <c r="BF225" s="214">
        <f>IF(N225="snížená",J225,0)</f>
        <v>0</v>
      </c>
      <c r="BG225" s="214">
        <f>IF(N225="zákl. přenesená",J225,0)</f>
        <v>0</v>
      </c>
      <c r="BH225" s="214">
        <f>IF(N225="sníž. přenesená",J225,0)</f>
        <v>0</v>
      </c>
      <c r="BI225" s="214">
        <f>IF(N225="nulová",J225,0)</f>
        <v>0</v>
      </c>
      <c r="BJ225" s="25" t="s">
        <v>80</v>
      </c>
      <c r="BK225" s="214">
        <f>ROUND(I225*H225,2)</f>
        <v>0</v>
      </c>
      <c r="BL225" s="25" t="s">
        <v>155</v>
      </c>
      <c r="BM225" s="25" t="s">
        <v>377</v>
      </c>
    </row>
    <row r="226" s="1" customFormat="1">
      <c r="B226" s="47"/>
      <c r="D226" s="215" t="s">
        <v>157</v>
      </c>
      <c r="F226" s="216" t="s">
        <v>378</v>
      </c>
      <c r="I226" s="176"/>
      <c r="L226" s="47"/>
      <c r="M226" s="217"/>
      <c r="N226" s="48"/>
      <c r="O226" s="48"/>
      <c r="P226" s="48"/>
      <c r="Q226" s="48"/>
      <c r="R226" s="48"/>
      <c r="S226" s="48"/>
      <c r="T226" s="86"/>
      <c r="AT226" s="25" t="s">
        <v>157</v>
      </c>
      <c r="AU226" s="25" t="s">
        <v>83</v>
      </c>
    </row>
    <row r="227" s="12" customFormat="1">
      <c r="B227" s="225"/>
      <c r="D227" s="215" t="s">
        <v>159</v>
      </c>
      <c r="E227" s="226" t="s">
        <v>5</v>
      </c>
      <c r="F227" s="227" t="s">
        <v>738</v>
      </c>
      <c r="H227" s="228">
        <v>52.210000000000001</v>
      </c>
      <c r="I227" s="229"/>
      <c r="L227" s="225"/>
      <c r="M227" s="230"/>
      <c r="N227" s="231"/>
      <c r="O227" s="231"/>
      <c r="P227" s="231"/>
      <c r="Q227" s="231"/>
      <c r="R227" s="231"/>
      <c r="S227" s="231"/>
      <c r="T227" s="232"/>
      <c r="AT227" s="226" t="s">
        <v>159</v>
      </c>
      <c r="AU227" s="226" t="s">
        <v>83</v>
      </c>
      <c r="AV227" s="12" t="s">
        <v>83</v>
      </c>
      <c r="AW227" s="12" t="s">
        <v>35</v>
      </c>
      <c r="AX227" s="12" t="s">
        <v>80</v>
      </c>
      <c r="AY227" s="226" t="s">
        <v>148</v>
      </c>
    </row>
    <row r="228" s="1" customFormat="1" ht="25.5" customHeight="1">
      <c r="B228" s="202"/>
      <c r="C228" s="203" t="s">
        <v>396</v>
      </c>
      <c r="D228" s="203" t="s">
        <v>150</v>
      </c>
      <c r="E228" s="204" t="s">
        <v>386</v>
      </c>
      <c r="F228" s="205" t="s">
        <v>387</v>
      </c>
      <c r="G228" s="206" t="s">
        <v>382</v>
      </c>
      <c r="H228" s="207">
        <v>12</v>
      </c>
      <c r="I228" s="208"/>
      <c r="J228" s="209">
        <f>ROUND(I228*H228,2)</f>
        <v>0</v>
      </c>
      <c r="K228" s="205" t="s">
        <v>5</v>
      </c>
      <c r="L228" s="47"/>
      <c r="M228" s="210" t="s">
        <v>5</v>
      </c>
      <c r="N228" s="211" t="s">
        <v>43</v>
      </c>
      <c r="O228" s="48"/>
      <c r="P228" s="212">
        <f>O228*H228</f>
        <v>0</v>
      </c>
      <c r="Q228" s="212">
        <v>0.00016000000000000001</v>
      </c>
      <c r="R228" s="212">
        <f>Q228*H228</f>
        <v>0.0019200000000000003</v>
      </c>
      <c r="S228" s="212">
        <v>0</v>
      </c>
      <c r="T228" s="213">
        <f>S228*H228</f>
        <v>0</v>
      </c>
      <c r="AR228" s="25" t="s">
        <v>155</v>
      </c>
      <c r="AT228" s="25" t="s">
        <v>150</v>
      </c>
      <c r="AU228" s="25" t="s">
        <v>83</v>
      </c>
      <c r="AY228" s="25" t="s">
        <v>148</v>
      </c>
      <c r="BE228" s="214">
        <f>IF(N228="základní",J228,0)</f>
        <v>0</v>
      </c>
      <c r="BF228" s="214">
        <f>IF(N228="snížená",J228,0)</f>
        <v>0</v>
      </c>
      <c r="BG228" s="214">
        <f>IF(N228="zákl. přenesená",J228,0)</f>
        <v>0</v>
      </c>
      <c r="BH228" s="214">
        <f>IF(N228="sníž. přenesená",J228,0)</f>
        <v>0</v>
      </c>
      <c r="BI228" s="214">
        <f>IF(N228="nulová",J228,0)</f>
        <v>0</v>
      </c>
      <c r="BJ228" s="25" t="s">
        <v>80</v>
      </c>
      <c r="BK228" s="214">
        <f>ROUND(I228*H228,2)</f>
        <v>0</v>
      </c>
      <c r="BL228" s="25" t="s">
        <v>155</v>
      </c>
      <c r="BM228" s="25" t="s">
        <v>747</v>
      </c>
    </row>
    <row r="229" s="1" customFormat="1">
      <c r="B229" s="47"/>
      <c r="D229" s="215" t="s">
        <v>157</v>
      </c>
      <c r="F229" s="216" t="s">
        <v>389</v>
      </c>
      <c r="I229" s="176"/>
      <c r="L229" s="47"/>
      <c r="M229" s="217"/>
      <c r="N229" s="48"/>
      <c r="O229" s="48"/>
      <c r="P229" s="48"/>
      <c r="Q229" s="48"/>
      <c r="R229" s="48"/>
      <c r="S229" s="48"/>
      <c r="T229" s="86"/>
      <c r="AT229" s="25" t="s">
        <v>157</v>
      </c>
      <c r="AU229" s="25" t="s">
        <v>83</v>
      </c>
    </row>
    <row r="230" s="12" customFormat="1">
      <c r="B230" s="225"/>
      <c r="D230" s="215" t="s">
        <v>159</v>
      </c>
      <c r="E230" s="226" t="s">
        <v>5</v>
      </c>
      <c r="F230" s="227" t="s">
        <v>748</v>
      </c>
      <c r="H230" s="228">
        <v>12</v>
      </c>
      <c r="I230" s="229"/>
      <c r="L230" s="225"/>
      <c r="M230" s="230"/>
      <c r="N230" s="231"/>
      <c r="O230" s="231"/>
      <c r="P230" s="231"/>
      <c r="Q230" s="231"/>
      <c r="R230" s="231"/>
      <c r="S230" s="231"/>
      <c r="T230" s="232"/>
      <c r="AT230" s="226" t="s">
        <v>159</v>
      </c>
      <c r="AU230" s="226" t="s">
        <v>83</v>
      </c>
      <c r="AV230" s="12" t="s">
        <v>83</v>
      </c>
      <c r="AW230" s="12" t="s">
        <v>35</v>
      </c>
      <c r="AX230" s="12" t="s">
        <v>80</v>
      </c>
      <c r="AY230" s="226" t="s">
        <v>148</v>
      </c>
    </row>
    <row r="231" s="1" customFormat="1" ht="16.5" customHeight="1">
      <c r="B231" s="202"/>
      <c r="C231" s="203" t="s">
        <v>402</v>
      </c>
      <c r="D231" s="203" t="s">
        <v>150</v>
      </c>
      <c r="E231" s="204" t="s">
        <v>392</v>
      </c>
      <c r="F231" s="205" t="s">
        <v>393</v>
      </c>
      <c r="G231" s="206" t="s">
        <v>382</v>
      </c>
      <c r="H231" s="207">
        <v>24</v>
      </c>
      <c r="I231" s="208"/>
      <c r="J231" s="209">
        <f>ROUND(I231*H231,2)</f>
        <v>0</v>
      </c>
      <c r="K231" s="205" t="s">
        <v>154</v>
      </c>
      <c r="L231" s="47"/>
      <c r="M231" s="210" t="s">
        <v>5</v>
      </c>
      <c r="N231" s="211" t="s">
        <v>43</v>
      </c>
      <c r="O231" s="48"/>
      <c r="P231" s="212">
        <f>O231*H231</f>
        <v>0</v>
      </c>
      <c r="Q231" s="212">
        <v>0.00167</v>
      </c>
      <c r="R231" s="212">
        <f>Q231*H231</f>
        <v>0.040080000000000005</v>
      </c>
      <c r="S231" s="212">
        <v>0</v>
      </c>
      <c r="T231" s="213">
        <f>S231*H231</f>
        <v>0</v>
      </c>
      <c r="AR231" s="25" t="s">
        <v>155</v>
      </c>
      <c r="AT231" s="25" t="s">
        <v>150</v>
      </c>
      <c r="AU231" s="25" t="s">
        <v>83</v>
      </c>
      <c r="AY231" s="25" t="s">
        <v>148</v>
      </c>
      <c r="BE231" s="214">
        <f>IF(N231="základní",J231,0)</f>
        <v>0</v>
      </c>
      <c r="BF231" s="214">
        <f>IF(N231="snížená",J231,0)</f>
        <v>0</v>
      </c>
      <c r="BG231" s="214">
        <f>IF(N231="zákl. přenesená",J231,0)</f>
        <v>0</v>
      </c>
      <c r="BH231" s="214">
        <f>IF(N231="sníž. přenesená",J231,0)</f>
        <v>0</v>
      </c>
      <c r="BI231" s="214">
        <f>IF(N231="nulová",J231,0)</f>
        <v>0</v>
      </c>
      <c r="BJ231" s="25" t="s">
        <v>80</v>
      </c>
      <c r="BK231" s="214">
        <f>ROUND(I231*H231,2)</f>
        <v>0</v>
      </c>
      <c r="BL231" s="25" t="s">
        <v>155</v>
      </c>
      <c r="BM231" s="25" t="s">
        <v>394</v>
      </c>
    </row>
    <row r="232" s="1" customFormat="1">
      <c r="B232" s="47"/>
      <c r="D232" s="215" t="s">
        <v>157</v>
      </c>
      <c r="F232" s="216" t="s">
        <v>395</v>
      </c>
      <c r="I232" s="176"/>
      <c r="L232" s="47"/>
      <c r="M232" s="217"/>
      <c r="N232" s="48"/>
      <c r="O232" s="48"/>
      <c r="P232" s="48"/>
      <c r="Q232" s="48"/>
      <c r="R232" s="48"/>
      <c r="S232" s="48"/>
      <c r="T232" s="86"/>
      <c r="AT232" s="25" t="s">
        <v>157</v>
      </c>
      <c r="AU232" s="25" t="s">
        <v>83</v>
      </c>
    </row>
    <row r="233" s="1" customFormat="1" ht="16.5" customHeight="1">
      <c r="B233" s="202"/>
      <c r="C233" s="249" t="s">
        <v>407</v>
      </c>
      <c r="D233" s="249" t="s">
        <v>270</v>
      </c>
      <c r="E233" s="250" t="s">
        <v>749</v>
      </c>
      <c r="F233" s="251" t="s">
        <v>750</v>
      </c>
      <c r="G233" s="252" t="s">
        <v>399</v>
      </c>
      <c r="H233" s="253">
        <v>24</v>
      </c>
      <c r="I233" s="254"/>
      <c r="J233" s="255">
        <f>ROUND(I233*H233,2)</f>
        <v>0</v>
      </c>
      <c r="K233" s="251" t="s">
        <v>5</v>
      </c>
      <c r="L233" s="256"/>
      <c r="M233" s="257" t="s">
        <v>5</v>
      </c>
      <c r="N233" s="258" t="s">
        <v>43</v>
      </c>
      <c r="O233" s="48"/>
      <c r="P233" s="212">
        <f>O233*H233</f>
        <v>0</v>
      </c>
      <c r="Q233" s="212">
        <v>0.00035</v>
      </c>
      <c r="R233" s="212">
        <f>Q233*H233</f>
        <v>0.0083999999999999995</v>
      </c>
      <c r="S233" s="212">
        <v>0</v>
      </c>
      <c r="T233" s="213">
        <f>S233*H233</f>
        <v>0</v>
      </c>
      <c r="AR233" s="25" t="s">
        <v>214</v>
      </c>
      <c r="AT233" s="25" t="s">
        <v>270</v>
      </c>
      <c r="AU233" s="25" t="s">
        <v>83</v>
      </c>
      <c r="AY233" s="25" t="s">
        <v>148</v>
      </c>
      <c r="BE233" s="214">
        <f>IF(N233="základní",J233,0)</f>
        <v>0</v>
      </c>
      <c r="BF233" s="214">
        <f>IF(N233="snížená",J233,0)</f>
        <v>0</v>
      </c>
      <c r="BG233" s="214">
        <f>IF(N233="zákl. přenesená",J233,0)</f>
        <v>0</v>
      </c>
      <c r="BH233" s="214">
        <f>IF(N233="sníž. přenesená",J233,0)</f>
        <v>0</v>
      </c>
      <c r="BI233" s="214">
        <f>IF(N233="nulová",J233,0)</f>
        <v>0</v>
      </c>
      <c r="BJ233" s="25" t="s">
        <v>80</v>
      </c>
      <c r="BK233" s="214">
        <f>ROUND(I233*H233,2)</f>
        <v>0</v>
      </c>
      <c r="BL233" s="25" t="s">
        <v>155</v>
      </c>
      <c r="BM233" s="25" t="s">
        <v>751</v>
      </c>
    </row>
    <row r="234" s="1" customFormat="1">
      <c r="B234" s="47"/>
      <c r="D234" s="215" t="s">
        <v>157</v>
      </c>
      <c r="F234" s="216" t="s">
        <v>752</v>
      </c>
      <c r="I234" s="176"/>
      <c r="L234" s="47"/>
      <c r="M234" s="217"/>
      <c r="N234" s="48"/>
      <c r="O234" s="48"/>
      <c r="P234" s="48"/>
      <c r="Q234" s="48"/>
      <c r="R234" s="48"/>
      <c r="S234" s="48"/>
      <c r="T234" s="86"/>
      <c r="AT234" s="25" t="s">
        <v>157</v>
      </c>
      <c r="AU234" s="25" t="s">
        <v>83</v>
      </c>
    </row>
    <row r="235" s="12" customFormat="1">
      <c r="B235" s="225"/>
      <c r="D235" s="215" t="s">
        <v>159</v>
      </c>
      <c r="E235" s="226" t="s">
        <v>5</v>
      </c>
      <c r="F235" s="227" t="s">
        <v>753</v>
      </c>
      <c r="H235" s="228">
        <v>24</v>
      </c>
      <c r="I235" s="229"/>
      <c r="L235" s="225"/>
      <c r="M235" s="230"/>
      <c r="N235" s="231"/>
      <c r="O235" s="231"/>
      <c r="P235" s="231"/>
      <c r="Q235" s="231"/>
      <c r="R235" s="231"/>
      <c r="S235" s="231"/>
      <c r="T235" s="232"/>
      <c r="AT235" s="226" t="s">
        <v>159</v>
      </c>
      <c r="AU235" s="226" t="s">
        <v>83</v>
      </c>
      <c r="AV235" s="12" t="s">
        <v>83</v>
      </c>
      <c r="AW235" s="12" t="s">
        <v>35</v>
      </c>
      <c r="AX235" s="12" t="s">
        <v>80</v>
      </c>
      <c r="AY235" s="226" t="s">
        <v>148</v>
      </c>
    </row>
    <row r="236" s="1" customFormat="1" ht="16.5" customHeight="1">
      <c r="B236" s="202"/>
      <c r="C236" s="203" t="s">
        <v>411</v>
      </c>
      <c r="D236" s="203" t="s">
        <v>150</v>
      </c>
      <c r="E236" s="204" t="s">
        <v>754</v>
      </c>
      <c r="F236" s="205" t="s">
        <v>755</v>
      </c>
      <c r="G236" s="206" t="s">
        <v>382</v>
      </c>
      <c r="H236" s="207">
        <v>12</v>
      </c>
      <c r="I236" s="208"/>
      <c r="J236" s="209">
        <f>ROUND(I236*H236,2)</f>
        <v>0</v>
      </c>
      <c r="K236" s="205" t="s">
        <v>154</v>
      </c>
      <c r="L236" s="47"/>
      <c r="M236" s="210" t="s">
        <v>5</v>
      </c>
      <c r="N236" s="211" t="s">
        <v>43</v>
      </c>
      <c r="O236" s="48"/>
      <c r="P236" s="212">
        <f>O236*H236</f>
        <v>0</v>
      </c>
      <c r="Q236" s="212">
        <v>0</v>
      </c>
      <c r="R236" s="212">
        <f>Q236*H236</f>
        <v>0</v>
      </c>
      <c r="S236" s="212">
        <v>0</v>
      </c>
      <c r="T236" s="213">
        <f>S236*H236</f>
        <v>0</v>
      </c>
      <c r="AR236" s="25" t="s">
        <v>155</v>
      </c>
      <c r="AT236" s="25" t="s">
        <v>150</v>
      </c>
      <c r="AU236" s="25" t="s">
        <v>83</v>
      </c>
      <c r="AY236" s="25" t="s">
        <v>148</v>
      </c>
      <c r="BE236" s="214">
        <f>IF(N236="základní",J236,0)</f>
        <v>0</v>
      </c>
      <c r="BF236" s="214">
        <f>IF(N236="snížená",J236,0)</f>
        <v>0</v>
      </c>
      <c r="BG236" s="214">
        <f>IF(N236="zákl. přenesená",J236,0)</f>
        <v>0</v>
      </c>
      <c r="BH236" s="214">
        <f>IF(N236="sníž. přenesená",J236,0)</f>
        <v>0</v>
      </c>
      <c r="BI236" s="214">
        <f>IF(N236="nulová",J236,0)</f>
        <v>0</v>
      </c>
      <c r="BJ236" s="25" t="s">
        <v>80</v>
      </c>
      <c r="BK236" s="214">
        <f>ROUND(I236*H236,2)</f>
        <v>0</v>
      </c>
      <c r="BL236" s="25" t="s">
        <v>155</v>
      </c>
      <c r="BM236" s="25" t="s">
        <v>756</v>
      </c>
    </row>
    <row r="237" s="1" customFormat="1">
      <c r="B237" s="47"/>
      <c r="D237" s="215" t="s">
        <v>157</v>
      </c>
      <c r="F237" s="216" t="s">
        <v>757</v>
      </c>
      <c r="I237" s="176"/>
      <c r="L237" s="47"/>
      <c r="M237" s="217"/>
      <c r="N237" s="48"/>
      <c r="O237" s="48"/>
      <c r="P237" s="48"/>
      <c r="Q237" s="48"/>
      <c r="R237" s="48"/>
      <c r="S237" s="48"/>
      <c r="T237" s="86"/>
      <c r="AT237" s="25" t="s">
        <v>157</v>
      </c>
      <c r="AU237" s="25" t="s">
        <v>83</v>
      </c>
    </row>
    <row r="238" s="1" customFormat="1" ht="16.5" customHeight="1">
      <c r="B238" s="202"/>
      <c r="C238" s="249" t="s">
        <v>416</v>
      </c>
      <c r="D238" s="249" t="s">
        <v>270</v>
      </c>
      <c r="E238" s="250" t="s">
        <v>758</v>
      </c>
      <c r="F238" s="251" t="s">
        <v>759</v>
      </c>
      <c r="G238" s="252" t="s">
        <v>414</v>
      </c>
      <c r="H238" s="253">
        <v>12</v>
      </c>
      <c r="I238" s="254"/>
      <c r="J238" s="255">
        <f>ROUND(I238*H238,2)</f>
        <v>0</v>
      </c>
      <c r="K238" s="251" t="s">
        <v>5</v>
      </c>
      <c r="L238" s="256"/>
      <c r="M238" s="257" t="s">
        <v>5</v>
      </c>
      <c r="N238" s="258" t="s">
        <v>43</v>
      </c>
      <c r="O238" s="48"/>
      <c r="P238" s="212">
        <f>O238*H238</f>
        <v>0</v>
      </c>
      <c r="Q238" s="212">
        <v>6.3999999999999997E-05</v>
      </c>
      <c r="R238" s="212">
        <f>Q238*H238</f>
        <v>0.00076800000000000002</v>
      </c>
      <c r="S238" s="212">
        <v>0</v>
      </c>
      <c r="T238" s="213">
        <f>S238*H238</f>
        <v>0</v>
      </c>
      <c r="AR238" s="25" t="s">
        <v>214</v>
      </c>
      <c r="AT238" s="25" t="s">
        <v>270</v>
      </c>
      <c r="AU238" s="25" t="s">
        <v>83</v>
      </c>
      <c r="AY238" s="25" t="s">
        <v>148</v>
      </c>
      <c r="BE238" s="214">
        <f>IF(N238="základní",J238,0)</f>
        <v>0</v>
      </c>
      <c r="BF238" s="214">
        <f>IF(N238="snížená",J238,0)</f>
        <v>0</v>
      </c>
      <c r="BG238" s="214">
        <f>IF(N238="zákl. přenesená",J238,0)</f>
        <v>0</v>
      </c>
      <c r="BH238" s="214">
        <f>IF(N238="sníž. přenesená",J238,0)</f>
        <v>0</v>
      </c>
      <c r="BI238" s="214">
        <f>IF(N238="nulová",J238,0)</f>
        <v>0</v>
      </c>
      <c r="BJ238" s="25" t="s">
        <v>80</v>
      </c>
      <c r="BK238" s="214">
        <f>ROUND(I238*H238,2)</f>
        <v>0</v>
      </c>
      <c r="BL238" s="25" t="s">
        <v>155</v>
      </c>
      <c r="BM238" s="25" t="s">
        <v>760</v>
      </c>
    </row>
    <row r="239" s="12" customFormat="1">
      <c r="B239" s="225"/>
      <c r="D239" s="215" t="s">
        <v>159</v>
      </c>
      <c r="E239" s="226" t="s">
        <v>5</v>
      </c>
      <c r="F239" s="227" t="s">
        <v>761</v>
      </c>
      <c r="H239" s="228">
        <v>12</v>
      </c>
      <c r="I239" s="229"/>
      <c r="L239" s="225"/>
      <c r="M239" s="230"/>
      <c r="N239" s="231"/>
      <c r="O239" s="231"/>
      <c r="P239" s="231"/>
      <c r="Q239" s="231"/>
      <c r="R239" s="231"/>
      <c r="S239" s="231"/>
      <c r="T239" s="232"/>
      <c r="AT239" s="226" t="s">
        <v>159</v>
      </c>
      <c r="AU239" s="226" t="s">
        <v>83</v>
      </c>
      <c r="AV239" s="12" t="s">
        <v>83</v>
      </c>
      <c r="AW239" s="12" t="s">
        <v>35</v>
      </c>
      <c r="AX239" s="12" t="s">
        <v>80</v>
      </c>
      <c r="AY239" s="226" t="s">
        <v>148</v>
      </c>
    </row>
    <row r="240" s="1" customFormat="1" ht="16.5" customHeight="1">
      <c r="B240" s="202"/>
      <c r="C240" s="203" t="s">
        <v>421</v>
      </c>
      <c r="D240" s="203" t="s">
        <v>150</v>
      </c>
      <c r="E240" s="204" t="s">
        <v>762</v>
      </c>
      <c r="F240" s="205" t="s">
        <v>763</v>
      </c>
      <c r="G240" s="206" t="s">
        <v>382</v>
      </c>
      <c r="H240" s="207">
        <v>12</v>
      </c>
      <c r="I240" s="208"/>
      <c r="J240" s="209">
        <f>ROUND(I240*H240,2)</f>
        <v>0</v>
      </c>
      <c r="K240" s="205" t="s">
        <v>154</v>
      </c>
      <c r="L240" s="47"/>
      <c r="M240" s="210" t="s">
        <v>5</v>
      </c>
      <c r="N240" s="211" t="s">
        <v>43</v>
      </c>
      <c r="O240" s="48"/>
      <c r="P240" s="212">
        <f>O240*H240</f>
        <v>0</v>
      </c>
      <c r="Q240" s="212">
        <v>0</v>
      </c>
      <c r="R240" s="212">
        <f>Q240*H240</f>
        <v>0</v>
      </c>
      <c r="S240" s="212">
        <v>0</v>
      </c>
      <c r="T240" s="213">
        <f>S240*H240</f>
        <v>0</v>
      </c>
      <c r="AR240" s="25" t="s">
        <v>155</v>
      </c>
      <c r="AT240" s="25" t="s">
        <v>150</v>
      </c>
      <c r="AU240" s="25" t="s">
        <v>83</v>
      </c>
      <c r="AY240" s="25" t="s">
        <v>148</v>
      </c>
      <c r="BE240" s="214">
        <f>IF(N240="základní",J240,0)</f>
        <v>0</v>
      </c>
      <c r="BF240" s="214">
        <f>IF(N240="snížená",J240,0)</f>
        <v>0</v>
      </c>
      <c r="BG240" s="214">
        <f>IF(N240="zákl. přenesená",J240,0)</f>
        <v>0</v>
      </c>
      <c r="BH240" s="214">
        <f>IF(N240="sníž. přenesená",J240,0)</f>
        <v>0</v>
      </c>
      <c r="BI240" s="214">
        <f>IF(N240="nulová",J240,0)</f>
        <v>0</v>
      </c>
      <c r="BJ240" s="25" t="s">
        <v>80</v>
      </c>
      <c r="BK240" s="214">
        <f>ROUND(I240*H240,2)</f>
        <v>0</v>
      </c>
      <c r="BL240" s="25" t="s">
        <v>155</v>
      </c>
      <c r="BM240" s="25" t="s">
        <v>764</v>
      </c>
    </row>
    <row r="241" s="1" customFormat="1">
      <c r="B241" s="47"/>
      <c r="D241" s="215" t="s">
        <v>157</v>
      </c>
      <c r="F241" s="216" t="s">
        <v>765</v>
      </c>
      <c r="I241" s="176"/>
      <c r="L241" s="47"/>
      <c r="M241" s="217"/>
      <c r="N241" s="48"/>
      <c r="O241" s="48"/>
      <c r="P241" s="48"/>
      <c r="Q241" s="48"/>
      <c r="R241" s="48"/>
      <c r="S241" s="48"/>
      <c r="T241" s="86"/>
      <c r="AT241" s="25" t="s">
        <v>157</v>
      </c>
      <c r="AU241" s="25" t="s">
        <v>83</v>
      </c>
    </row>
    <row r="242" s="1" customFormat="1" ht="25.5" customHeight="1">
      <c r="B242" s="202"/>
      <c r="C242" s="249" t="s">
        <v>426</v>
      </c>
      <c r="D242" s="249" t="s">
        <v>270</v>
      </c>
      <c r="E242" s="250" t="s">
        <v>766</v>
      </c>
      <c r="F242" s="251" t="s">
        <v>767</v>
      </c>
      <c r="G242" s="252" t="s">
        <v>414</v>
      </c>
      <c r="H242" s="253">
        <v>12</v>
      </c>
      <c r="I242" s="254"/>
      <c r="J242" s="255">
        <f>ROUND(I242*H242,2)</f>
        <v>0</v>
      </c>
      <c r="K242" s="251" t="s">
        <v>5</v>
      </c>
      <c r="L242" s="256"/>
      <c r="M242" s="257" t="s">
        <v>5</v>
      </c>
      <c r="N242" s="258" t="s">
        <v>43</v>
      </c>
      <c r="O242" s="48"/>
      <c r="P242" s="212">
        <f>O242*H242</f>
        <v>0</v>
      </c>
      <c r="Q242" s="212">
        <v>0.00189</v>
      </c>
      <c r="R242" s="212">
        <f>Q242*H242</f>
        <v>0.022679999999999999</v>
      </c>
      <c r="S242" s="212">
        <v>0</v>
      </c>
      <c r="T242" s="213">
        <f>S242*H242</f>
        <v>0</v>
      </c>
      <c r="AR242" s="25" t="s">
        <v>214</v>
      </c>
      <c r="AT242" s="25" t="s">
        <v>270</v>
      </c>
      <c r="AU242" s="25" t="s">
        <v>83</v>
      </c>
      <c r="AY242" s="25" t="s">
        <v>148</v>
      </c>
      <c r="BE242" s="214">
        <f>IF(N242="základní",J242,0)</f>
        <v>0</v>
      </c>
      <c r="BF242" s="214">
        <f>IF(N242="snížená",J242,0)</f>
        <v>0</v>
      </c>
      <c r="BG242" s="214">
        <f>IF(N242="zákl. přenesená",J242,0)</f>
        <v>0</v>
      </c>
      <c r="BH242" s="214">
        <f>IF(N242="sníž. přenesená",J242,0)</f>
        <v>0</v>
      </c>
      <c r="BI242" s="214">
        <f>IF(N242="nulová",J242,0)</f>
        <v>0</v>
      </c>
      <c r="BJ242" s="25" t="s">
        <v>80</v>
      </c>
      <c r="BK242" s="214">
        <f>ROUND(I242*H242,2)</f>
        <v>0</v>
      </c>
      <c r="BL242" s="25" t="s">
        <v>155</v>
      </c>
      <c r="BM242" s="25" t="s">
        <v>768</v>
      </c>
    </row>
    <row r="243" s="12" customFormat="1">
      <c r="B243" s="225"/>
      <c r="D243" s="215" t="s">
        <v>159</v>
      </c>
      <c r="E243" s="226" t="s">
        <v>5</v>
      </c>
      <c r="F243" s="227" t="s">
        <v>761</v>
      </c>
      <c r="H243" s="228">
        <v>12</v>
      </c>
      <c r="I243" s="229"/>
      <c r="L243" s="225"/>
      <c r="M243" s="230"/>
      <c r="N243" s="231"/>
      <c r="O243" s="231"/>
      <c r="P243" s="231"/>
      <c r="Q243" s="231"/>
      <c r="R243" s="231"/>
      <c r="S243" s="231"/>
      <c r="T243" s="232"/>
      <c r="AT243" s="226" t="s">
        <v>159</v>
      </c>
      <c r="AU243" s="226" t="s">
        <v>83</v>
      </c>
      <c r="AV243" s="12" t="s">
        <v>83</v>
      </c>
      <c r="AW243" s="12" t="s">
        <v>35</v>
      </c>
      <c r="AX243" s="12" t="s">
        <v>80</v>
      </c>
      <c r="AY243" s="226" t="s">
        <v>148</v>
      </c>
    </row>
    <row r="244" s="1" customFormat="1" ht="16.5" customHeight="1">
      <c r="B244" s="202"/>
      <c r="C244" s="203" t="s">
        <v>430</v>
      </c>
      <c r="D244" s="203" t="s">
        <v>150</v>
      </c>
      <c r="E244" s="204" t="s">
        <v>530</v>
      </c>
      <c r="F244" s="205" t="s">
        <v>531</v>
      </c>
      <c r="G244" s="206" t="s">
        <v>382</v>
      </c>
      <c r="H244" s="207">
        <v>12</v>
      </c>
      <c r="I244" s="208"/>
      <c r="J244" s="209">
        <f>ROUND(I244*H244,2)</f>
        <v>0</v>
      </c>
      <c r="K244" s="205" t="s">
        <v>154</v>
      </c>
      <c r="L244" s="47"/>
      <c r="M244" s="210" t="s">
        <v>5</v>
      </c>
      <c r="N244" s="211" t="s">
        <v>43</v>
      </c>
      <c r="O244" s="48"/>
      <c r="P244" s="212">
        <f>O244*H244</f>
        <v>0</v>
      </c>
      <c r="Q244" s="212">
        <v>0.12303</v>
      </c>
      <c r="R244" s="212">
        <f>Q244*H244</f>
        <v>1.4763600000000001</v>
      </c>
      <c r="S244" s="212">
        <v>0</v>
      </c>
      <c r="T244" s="213">
        <f>S244*H244</f>
        <v>0</v>
      </c>
      <c r="AR244" s="25" t="s">
        <v>155</v>
      </c>
      <c r="AT244" s="25" t="s">
        <v>150</v>
      </c>
      <c r="AU244" s="25" t="s">
        <v>83</v>
      </c>
      <c r="AY244" s="25" t="s">
        <v>148</v>
      </c>
      <c r="BE244" s="214">
        <f>IF(N244="základní",J244,0)</f>
        <v>0</v>
      </c>
      <c r="BF244" s="214">
        <f>IF(N244="snížená",J244,0)</f>
        <v>0</v>
      </c>
      <c r="BG244" s="214">
        <f>IF(N244="zákl. přenesená",J244,0)</f>
        <v>0</v>
      </c>
      <c r="BH244" s="214">
        <f>IF(N244="sníž. přenesená",J244,0)</f>
        <v>0</v>
      </c>
      <c r="BI244" s="214">
        <f>IF(N244="nulová",J244,0)</f>
        <v>0</v>
      </c>
      <c r="BJ244" s="25" t="s">
        <v>80</v>
      </c>
      <c r="BK244" s="214">
        <f>ROUND(I244*H244,2)</f>
        <v>0</v>
      </c>
      <c r="BL244" s="25" t="s">
        <v>155</v>
      </c>
      <c r="BM244" s="25" t="s">
        <v>532</v>
      </c>
    </row>
    <row r="245" s="1" customFormat="1">
      <c r="B245" s="47"/>
      <c r="D245" s="215" t="s">
        <v>157</v>
      </c>
      <c r="F245" s="216" t="s">
        <v>531</v>
      </c>
      <c r="I245" s="176"/>
      <c r="L245" s="47"/>
      <c r="M245" s="217"/>
      <c r="N245" s="48"/>
      <c r="O245" s="48"/>
      <c r="P245" s="48"/>
      <c r="Q245" s="48"/>
      <c r="R245" s="48"/>
      <c r="S245" s="48"/>
      <c r="T245" s="86"/>
      <c r="AT245" s="25" t="s">
        <v>157</v>
      </c>
      <c r="AU245" s="25" t="s">
        <v>83</v>
      </c>
    </row>
    <row r="246" s="1" customFormat="1" ht="16.5" customHeight="1">
      <c r="B246" s="202"/>
      <c r="C246" s="249" t="s">
        <v>435</v>
      </c>
      <c r="D246" s="249" t="s">
        <v>270</v>
      </c>
      <c r="E246" s="250" t="s">
        <v>534</v>
      </c>
      <c r="F246" s="251" t="s">
        <v>535</v>
      </c>
      <c r="G246" s="252" t="s">
        <v>399</v>
      </c>
      <c r="H246" s="253">
        <v>12</v>
      </c>
      <c r="I246" s="254"/>
      <c r="J246" s="255">
        <f>ROUND(I246*H246,2)</f>
        <v>0</v>
      </c>
      <c r="K246" s="251" t="s">
        <v>5</v>
      </c>
      <c r="L246" s="256"/>
      <c r="M246" s="257" t="s">
        <v>5</v>
      </c>
      <c r="N246" s="258" t="s">
        <v>43</v>
      </c>
      <c r="O246" s="48"/>
      <c r="P246" s="212">
        <f>O246*H246</f>
        <v>0</v>
      </c>
      <c r="Q246" s="212">
        <v>0.01123</v>
      </c>
      <c r="R246" s="212">
        <f>Q246*H246</f>
        <v>0.13475999999999999</v>
      </c>
      <c r="S246" s="212">
        <v>0</v>
      </c>
      <c r="T246" s="213">
        <f>S246*H246</f>
        <v>0</v>
      </c>
      <c r="AR246" s="25" t="s">
        <v>214</v>
      </c>
      <c r="AT246" s="25" t="s">
        <v>270</v>
      </c>
      <c r="AU246" s="25" t="s">
        <v>83</v>
      </c>
      <c r="AY246" s="25" t="s">
        <v>148</v>
      </c>
      <c r="BE246" s="214">
        <f>IF(N246="základní",J246,0)</f>
        <v>0</v>
      </c>
      <c r="BF246" s="214">
        <f>IF(N246="snížená",J246,0)</f>
        <v>0</v>
      </c>
      <c r="BG246" s="214">
        <f>IF(N246="zákl. přenesená",J246,0)</f>
        <v>0</v>
      </c>
      <c r="BH246" s="214">
        <f>IF(N246="sníž. přenesená",J246,0)</f>
        <v>0</v>
      </c>
      <c r="BI246" s="214">
        <f>IF(N246="nulová",J246,0)</f>
        <v>0</v>
      </c>
      <c r="BJ246" s="25" t="s">
        <v>80</v>
      </c>
      <c r="BK246" s="214">
        <f>ROUND(I246*H246,2)</f>
        <v>0</v>
      </c>
      <c r="BL246" s="25" t="s">
        <v>155</v>
      </c>
      <c r="BM246" s="25" t="s">
        <v>536</v>
      </c>
    </row>
    <row r="247" s="1" customFormat="1">
      <c r="B247" s="47"/>
      <c r="D247" s="215" t="s">
        <v>157</v>
      </c>
      <c r="F247" s="216" t="s">
        <v>537</v>
      </c>
      <c r="I247" s="176"/>
      <c r="L247" s="47"/>
      <c r="M247" s="217"/>
      <c r="N247" s="48"/>
      <c r="O247" s="48"/>
      <c r="P247" s="48"/>
      <c r="Q247" s="48"/>
      <c r="R247" s="48"/>
      <c r="S247" s="48"/>
      <c r="T247" s="86"/>
      <c r="AT247" s="25" t="s">
        <v>157</v>
      </c>
      <c r="AU247" s="25" t="s">
        <v>83</v>
      </c>
    </row>
    <row r="248" s="12" customFormat="1">
      <c r="B248" s="225"/>
      <c r="D248" s="215" t="s">
        <v>159</v>
      </c>
      <c r="E248" s="226" t="s">
        <v>5</v>
      </c>
      <c r="F248" s="227" t="s">
        <v>761</v>
      </c>
      <c r="H248" s="228">
        <v>12</v>
      </c>
      <c r="I248" s="229"/>
      <c r="L248" s="225"/>
      <c r="M248" s="230"/>
      <c r="N248" s="231"/>
      <c r="O248" s="231"/>
      <c r="P248" s="231"/>
      <c r="Q248" s="231"/>
      <c r="R248" s="231"/>
      <c r="S248" s="231"/>
      <c r="T248" s="232"/>
      <c r="AT248" s="226" t="s">
        <v>159</v>
      </c>
      <c r="AU248" s="226" t="s">
        <v>83</v>
      </c>
      <c r="AV248" s="12" t="s">
        <v>83</v>
      </c>
      <c r="AW248" s="12" t="s">
        <v>35</v>
      </c>
      <c r="AX248" s="12" t="s">
        <v>80</v>
      </c>
      <c r="AY248" s="226" t="s">
        <v>148</v>
      </c>
    </row>
    <row r="249" s="1" customFormat="1" ht="16.5" customHeight="1">
      <c r="B249" s="202"/>
      <c r="C249" s="249" t="s">
        <v>439</v>
      </c>
      <c r="D249" s="249" t="s">
        <v>270</v>
      </c>
      <c r="E249" s="250" t="s">
        <v>539</v>
      </c>
      <c r="F249" s="251" t="s">
        <v>540</v>
      </c>
      <c r="G249" s="252" t="s">
        <v>399</v>
      </c>
      <c r="H249" s="253">
        <v>12</v>
      </c>
      <c r="I249" s="254"/>
      <c r="J249" s="255">
        <f>ROUND(I249*H249,2)</f>
        <v>0</v>
      </c>
      <c r="K249" s="251" t="s">
        <v>5</v>
      </c>
      <c r="L249" s="256"/>
      <c r="M249" s="257" t="s">
        <v>5</v>
      </c>
      <c r="N249" s="258" t="s">
        <v>43</v>
      </c>
      <c r="O249" s="48"/>
      <c r="P249" s="212">
        <f>O249*H249</f>
        <v>0</v>
      </c>
      <c r="Q249" s="212">
        <v>0.00064999999999999997</v>
      </c>
      <c r="R249" s="212">
        <f>Q249*H249</f>
        <v>0.0077999999999999996</v>
      </c>
      <c r="S249" s="212">
        <v>0</v>
      </c>
      <c r="T249" s="213">
        <f>S249*H249</f>
        <v>0</v>
      </c>
      <c r="AR249" s="25" t="s">
        <v>214</v>
      </c>
      <c r="AT249" s="25" t="s">
        <v>270</v>
      </c>
      <c r="AU249" s="25" t="s">
        <v>83</v>
      </c>
      <c r="AY249" s="25" t="s">
        <v>148</v>
      </c>
      <c r="BE249" s="214">
        <f>IF(N249="základní",J249,0)</f>
        <v>0</v>
      </c>
      <c r="BF249" s="214">
        <f>IF(N249="snížená",J249,0)</f>
        <v>0</v>
      </c>
      <c r="BG249" s="214">
        <f>IF(N249="zákl. přenesená",J249,0)</f>
        <v>0</v>
      </c>
      <c r="BH249" s="214">
        <f>IF(N249="sníž. přenesená",J249,0)</f>
        <v>0</v>
      </c>
      <c r="BI249" s="214">
        <f>IF(N249="nulová",J249,0)</f>
        <v>0</v>
      </c>
      <c r="BJ249" s="25" t="s">
        <v>80</v>
      </c>
      <c r="BK249" s="214">
        <f>ROUND(I249*H249,2)</f>
        <v>0</v>
      </c>
      <c r="BL249" s="25" t="s">
        <v>155</v>
      </c>
      <c r="BM249" s="25" t="s">
        <v>541</v>
      </c>
    </row>
    <row r="250" s="1" customFormat="1">
      <c r="B250" s="47"/>
      <c r="D250" s="215" t="s">
        <v>157</v>
      </c>
      <c r="F250" s="216" t="s">
        <v>542</v>
      </c>
      <c r="I250" s="176"/>
      <c r="L250" s="47"/>
      <c r="M250" s="217"/>
      <c r="N250" s="48"/>
      <c r="O250" s="48"/>
      <c r="P250" s="48"/>
      <c r="Q250" s="48"/>
      <c r="R250" s="48"/>
      <c r="S250" s="48"/>
      <c r="T250" s="86"/>
      <c r="AT250" s="25" t="s">
        <v>157</v>
      </c>
      <c r="AU250" s="25" t="s">
        <v>83</v>
      </c>
    </row>
    <row r="251" s="12" customFormat="1">
      <c r="B251" s="225"/>
      <c r="D251" s="215" t="s">
        <v>159</v>
      </c>
      <c r="E251" s="226" t="s">
        <v>5</v>
      </c>
      <c r="F251" s="227" t="s">
        <v>761</v>
      </c>
      <c r="H251" s="228">
        <v>12</v>
      </c>
      <c r="I251" s="229"/>
      <c r="L251" s="225"/>
      <c r="M251" s="230"/>
      <c r="N251" s="231"/>
      <c r="O251" s="231"/>
      <c r="P251" s="231"/>
      <c r="Q251" s="231"/>
      <c r="R251" s="231"/>
      <c r="S251" s="231"/>
      <c r="T251" s="232"/>
      <c r="AT251" s="226" t="s">
        <v>159</v>
      </c>
      <c r="AU251" s="226" t="s">
        <v>83</v>
      </c>
      <c r="AV251" s="12" t="s">
        <v>83</v>
      </c>
      <c r="AW251" s="12" t="s">
        <v>35</v>
      </c>
      <c r="AX251" s="12" t="s">
        <v>80</v>
      </c>
      <c r="AY251" s="226" t="s">
        <v>148</v>
      </c>
    </row>
    <row r="252" s="1" customFormat="1" ht="16.5" customHeight="1">
      <c r="B252" s="202"/>
      <c r="C252" s="249" t="s">
        <v>444</v>
      </c>
      <c r="D252" s="249" t="s">
        <v>270</v>
      </c>
      <c r="E252" s="250" t="s">
        <v>769</v>
      </c>
      <c r="F252" s="251" t="s">
        <v>770</v>
      </c>
      <c r="G252" s="252" t="s">
        <v>414</v>
      </c>
      <c r="H252" s="253">
        <v>12</v>
      </c>
      <c r="I252" s="254"/>
      <c r="J252" s="255">
        <f>ROUND(I252*H252,2)</f>
        <v>0</v>
      </c>
      <c r="K252" s="251" t="s">
        <v>5</v>
      </c>
      <c r="L252" s="256"/>
      <c r="M252" s="257" t="s">
        <v>5</v>
      </c>
      <c r="N252" s="258" t="s">
        <v>43</v>
      </c>
      <c r="O252" s="48"/>
      <c r="P252" s="212">
        <f>O252*H252</f>
        <v>0</v>
      </c>
      <c r="Q252" s="212">
        <v>0.0033999999999999998</v>
      </c>
      <c r="R252" s="212">
        <f>Q252*H252</f>
        <v>0.040799999999999996</v>
      </c>
      <c r="S252" s="212">
        <v>0</v>
      </c>
      <c r="T252" s="213">
        <f>S252*H252</f>
        <v>0</v>
      </c>
      <c r="AR252" s="25" t="s">
        <v>214</v>
      </c>
      <c r="AT252" s="25" t="s">
        <v>270</v>
      </c>
      <c r="AU252" s="25" t="s">
        <v>83</v>
      </c>
      <c r="AY252" s="25" t="s">
        <v>148</v>
      </c>
      <c r="BE252" s="214">
        <f>IF(N252="základní",J252,0)</f>
        <v>0</v>
      </c>
      <c r="BF252" s="214">
        <f>IF(N252="snížená",J252,0)</f>
        <v>0</v>
      </c>
      <c r="BG252" s="214">
        <f>IF(N252="zákl. přenesená",J252,0)</f>
        <v>0</v>
      </c>
      <c r="BH252" s="214">
        <f>IF(N252="sníž. přenesená",J252,0)</f>
        <v>0</v>
      </c>
      <c r="BI252" s="214">
        <f>IF(N252="nulová",J252,0)</f>
        <v>0</v>
      </c>
      <c r="BJ252" s="25" t="s">
        <v>80</v>
      </c>
      <c r="BK252" s="214">
        <f>ROUND(I252*H252,2)</f>
        <v>0</v>
      </c>
      <c r="BL252" s="25" t="s">
        <v>155</v>
      </c>
      <c r="BM252" s="25" t="s">
        <v>771</v>
      </c>
    </row>
    <row r="253" s="1" customFormat="1">
      <c r="B253" s="47"/>
      <c r="D253" s="215" t="s">
        <v>157</v>
      </c>
      <c r="F253" s="216" t="s">
        <v>770</v>
      </c>
      <c r="I253" s="176"/>
      <c r="L253" s="47"/>
      <c r="M253" s="217"/>
      <c r="N253" s="48"/>
      <c r="O253" s="48"/>
      <c r="P253" s="48"/>
      <c r="Q253" s="48"/>
      <c r="R253" s="48"/>
      <c r="S253" s="48"/>
      <c r="T253" s="86"/>
      <c r="AT253" s="25" t="s">
        <v>157</v>
      </c>
      <c r="AU253" s="25" t="s">
        <v>83</v>
      </c>
    </row>
    <row r="254" s="12" customFormat="1">
      <c r="B254" s="225"/>
      <c r="D254" s="215" t="s">
        <v>159</v>
      </c>
      <c r="E254" s="226" t="s">
        <v>5</v>
      </c>
      <c r="F254" s="227" t="s">
        <v>761</v>
      </c>
      <c r="H254" s="228">
        <v>12</v>
      </c>
      <c r="I254" s="229"/>
      <c r="L254" s="225"/>
      <c r="M254" s="230"/>
      <c r="N254" s="231"/>
      <c r="O254" s="231"/>
      <c r="P254" s="231"/>
      <c r="Q254" s="231"/>
      <c r="R254" s="231"/>
      <c r="S254" s="231"/>
      <c r="T254" s="232"/>
      <c r="AT254" s="226" t="s">
        <v>159</v>
      </c>
      <c r="AU254" s="226" t="s">
        <v>83</v>
      </c>
      <c r="AV254" s="12" t="s">
        <v>83</v>
      </c>
      <c r="AW254" s="12" t="s">
        <v>35</v>
      </c>
      <c r="AX254" s="12" t="s">
        <v>80</v>
      </c>
      <c r="AY254" s="226" t="s">
        <v>148</v>
      </c>
    </row>
    <row r="255" s="1" customFormat="1" ht="16.5" customHeight="1">
      <c r="B255" s="202"/>
      <c r="C255" s="203" t="s">
        <v>448</v>
      </c>
      <c r="D255" s="203" t="s">
        <v>150</v>
      </c>
      <c r="E255" s="204" t="s">
        <v>772</v>
      </c>
      <c r="F255" s="205" t="s">
        <v>773</v>
      </c>
      <c r="G255" s="206" t="s">
        <v>382</v>
      </c>
      <c r="H255" s="207">
        <v>12</v>
      </c>
      <c r="I255" s="208"/>
      <c r="J255" s="209">
        <f>ROUND(I255*H255,2)</f>
        <v>0</v>
      </c>
      <c r="K255" s="205" t="s">
        <v>154</v>
      </c>
      <c r="L255" s="47"/>
      <c r="M255" s="210" t="s">
        <v>5</v>
      </c>
      <c r="N255" s="211" t="s">
        <v>43</v>
      </c>
      <c r="O255" s="48"/>
      <c r="P255" s="212">
        <f>O255*H255</f>
        <v>0</v>
      </c>
      <c r="Q255" s="212">
        <v>0.00087000000000000001</v>
      </c>
      <c r="R255" s="212">
        <f>Q255*H255</f>
        <v>0.01044</v>
      </c>
      <c r="S255" s="212">
        <v>0</v>
      </c>
      <c r="T255" s="213">
        <f>S255*H255</f>
        <v>0</v>
      </c>
      <c r="AR255" s="25" t="s">
        <v>155</v>
      </c>
      <c r="AT255" s="25" t="s">
        <v>150</v>
      </c>
      <c r="AU255" s="25" t="s">
        <v>83</v>
      </c>
      <c r="AY255" s="25" t="s">
        <v>148</v>
      </c>
      <c r="BE255" s="214">
        <f>IF(N255="základní",J255,0)</f>
        <v>0</v>
      </c>
      <c r="BF255" s="214">
        <f>IF(N255="snížená",J255,0)</f>
        <v>0</v>
      </c>
      <c r="BG255" s="214">
        <f>IF(N255="zákl. přenesená",J255,0)</f>
        <v>0</v>
      </c>
      <c r="BH255" s="214">
        <f>IF(N255="sníž. přenesená",J255,0)</f>
        <v>0</v>
      </c>
      <c r="BI255" s="214">
        <f>IF(N255="nulová",J255,0)</f>
        <v>0</v>
      </c>
      <c r="BJ255" s="25" t="s">
        <v>80</v>
      </c>
      <c r="BK255" s="214">
        <f>ROUND(I255*H255,2)</f>
        <v>0</v>
      </c>
      <c r="BL255" s="25" t="s">
        <v>155</v>
      </c>
      <c r="BM255" s="25" t="s">
        <v>774</v>
      </c>
    </row>
    <row r="256" s="1" customFormat="1">
      <c r="B256" s="47"/>
      <c r="D256" s="215" t="s">
        <v>157</v>
      </c>
      <c r="F256" s="216" t="s">
        <v>775</v>
      </c>
      <c r="I256" s="176"/>
      <c r="L256" s="47"/>
      <c r="M256" s="217"/>
      <c r="N256" s="48"/>
      <c r="O256" s="48"/>
      <c r="P256" s="48"/>
      <c r="Q256" s="48"/>
      <c r="R256" s="48"/>
      <c r="S256" s="48"/>
      <c r="T256" s="86"/>
      <c r="AT256" s="25" t="s">
        <v>157</v>
      </c>
      <c r="AU256" s="25" t="s">
        <v>83</v>
      </c>
    </row>
    <row r="257" s="1" customFormat="1" ht="16.5" customHeight="1">
      <c r="B257" s="202"/>
      <c r="C257" s="249" t="s">
        <v>452</v>
      </c>
      <c r="D257" s="249" t="s">
        <v>270</v>
      </c>
      <c r="E257" s="250" t="s">
        <v>776</v>
      </c>
      <c r="F257" s="251" t="s">
        <v>777</v>
      </c>
      <c r="G257" s="252" t="s">
        <v>399</v>
      </c>
      <c r="H257" s="253">
        <v>12</v>
      </c>
      <c r="I257" s="254"/>
      <c r="J257" s="255">
        <f>ROUND(I257*H257,2)</f>
        <v>0</v>
      </c>
      <c r="K257" s="251" t="s">
        <v>5</v>
      </c>
      <c r="L257" s="256"/>
      <c r="M257" s="257" t="s">
        <v>5</v>
      </c>
      <c r="N257" s="258" t="s">
        <v>43</v>
      </c>
      <c r="O257" s="48"/>
      <c r="P257" s="212">
        <f>O257*H257</f>
        <v>0</v>
      </c>
      <c r="Q257" s="212">
        <v>0</v>
      </c>
      <c r="R257" s="212">
        <f>Q257*H257</f>
        <v>0</v>
      </c>
      <c r="S257" s="212">
        <v>0</v>
      </c>
      <c r="T257" s="213">
        <f>S257*H257</f>
        <v>0</v>
      </c>
      <c r="AR257" s="25" t="s">
        <v>214</v>
      </c>
      <c r="AT257" s="25" t="s">
        <v>270</v>
      </c>
      <c r="AU257" s="25" t="s">
        <v>83</v>
      </c>
      <c r="AY257" s="25" t="s">
        <v>148</v>
      </c>
      <c r="BE257" s="214">
        <f>IF(N257="základní",J257,0)</f>
        <v>0</v>
      </c>
      <c r="BF257" s="214">
        <f>IF(N257="snížená",J257,0)</f>
        <v>0</v>
      </c>
      <c r="BG257" s="214">
        <f>IF(N257="zákl. přenesená",J257,0)</f>
        <v>0</v>
      </c>
      <c r="BH257" s="214">
        <f>IF(N257="sníž. přenesená",J257,0)</f>
        <v>0</v>
      </c>
      <c r="BI257" s="214">
        <f>IF(N257="nulová",J257,0)</f>
        <v>0</v>
      </c>
      <c r="BJ257" s="25" t="s">
        <v>80</v>
      </c>
      <c r="BK257" s="214">
        <f>ROUND(I257*H257,2)</f>
        <v>0</v>
      </c>
      <c r="BL257" s="25" t="s">
        <v>155</v>
      </c>
      <c r="BM257" s="25" t="s">
        <v>778</v>
      </c>
    </row>
    <row r="258" s="1" customFormat="1">
      <c r="B258" s="47"/>
      <c r="D258" s="215" t="s">
        <v>157</v>
      </c>
      <c r="F258" s="216" t="s">
        <v>777</v>
      </c>
      <c r="I258" s="176"/>
      <c r="L258" s="47"/>
      <c r="M258" s="217"/>
      <c r="N258" s="48"/>
      <c r="O258" s="48"/>
      <c r="P258" s="48"/>
      <c r="Q258" s="48"/>
      <c r="R258" s="48"/>
      <c r="S258" s="48"/>
      <c r="T258" s="86"/>
      <c r="AT258" s="25" t="s">
        <v>157</v>
      </c>
      <c r="AU258" s="25" t="s">
        <v>83</v>
      </c>
    </row>
    <row r="259" s="12" customFormat="1">
      <c r="B259" s="225"/>
      <c r="D259" s="215" t="s">
        <v>159</v>
      </c>
      <c r="E259" s="226" t="s">
        <v>5</v>
      </c>
      <c r="F259" s="227" t="s">
        <v>761</v>
      </c>
      <c r="H259" s="228">
        <v>12</v>
      </c>
      <c r="I259" s="229"/>
      <c r="L259" s="225"/>
      <c r="M259" s="230"/>
      <c r="N259" s="231"/>
      <c r="O259" s="231"/>
      <c r="P259" s="231"/>
      <c r="Q259" s="231"/>
      <c r="R259" s="231"/>
      <c r="S259" s="231"/>
      <c r="T259" s="232"/>
      <c r="AT259" s="226" t="s">
        <v>159</v>
      </c>
      <c r="AU259" s="226" t="s">
        <v>83</v>
      </c>
      <c r="AV259" s="12" t="s">
        <v>83</v>
      </c>
      <c r="AW259" s="12" t="s">
        <v>35</v>
      </c>
      <c r="AX259" s="12" t="s">
        <v>80</v>
      </c>
      <c r="AY259" s="226" t="s">
        <v>148</v>
      </c>
    </row>
    <row r="260" s="1" customFormat="1" ht="25.5" customHeight="1">
      <c r="B260" s="202"/>
      <c r="C260" s="203" t="s">
        <v>457</v>
      </c>
      <c r="D260" s="203" t="s">
        <v>150</v>
      </c>
      <c r="E260" s="204" t="s">
        <v>779</v>
      </c>
      <c r="F260" s="205" t="s">
        <v>780</v>
      </c>
      <c r="G260" s="206" t="s">
        <v>414</v>
      </c>
      <c r="H260" s="207">
        <v>12</v>
      </c>
      <c r="I260" s="208"/>
      <c r="J260" s="209">
        <f>ROUND(I260*H260,2)</f>
        <v>0</v>
      </c>
      <c r="K260" s="205" t="s">
        <v>5</v>
      </c>
      <c r="L260" s="47"/>
      <c r="M260" s="210" t="s">
        <v>5</v>
      </c>
      <c r="N260" s="211" t="s">
        <v>43</v>
      </c>
      <c r="O260" s="48"/>
      <c r="P260" s="212">
        <f>O260*H260</f>
        <v>0</v>
      </c>
      <c r="Q260" s="212">
        <v>0.080000000000000002</v>
      </c>
      <c r="R260" s="212">
        <f>Q260*H260</f>
        <v>0.95999999999999996</v>
      </c>
      <c r="S260" s="212">
        <v>0</v>
      </c>
      <c r="T260" s="213">
        <f>S260*H260</f>
        <v>0</v>
      </c>
      <c r="AR260" s="25" t="s">
        <v>155</v>
      </c>
      <c r="AT260" s="25" t="s">
        <v>150</v>
      </c>
      <c r="AU260" s="25" t="s">
        <v>83</v>
      </c>
      <c r="AY260" s="25" t="s">
        <v>148</v>
      </c>
      <c r="BE260" s="214">
        <f>IF(N260="základní",J260,0)</f>
        <v>0</v>
      </c>
      <c r="BF260" s="214">
        <f>IF(N260="snížená",J260,0)</f>
        <v>0</v>
      </c>
      <c r="BG260" s="214">
        <f>IF(N260="zákl. přenesená",J260,0)</f>
        <v>0</v>
      </c>
      <c r="BH260" s="214">
        <f>IF(N260="sníž. přenesená",J260,0)</f>
        <v>0</v>
      </c>
      <c r="BI260" s="214">
        <f>IF(N260="nulová",J260,0)</f>
        <v>0</v>
      </c>
      <c r="BJ260" s="25" t="s">
        <v>80</v>
      </c>
      <c r="BK260" s="214">
        <f>ROUND(I260*H260,2)</f>
        <v>0</v>
      </c>
      <c r="BL260" s="25" t="s">
        <v>155</v>
      </c>
      <c r="BM260" s="25" t="s">
        <v>781</v>
      </c>
    </row>
    <row r="261" s="12" customFormat="1">
      <c r="B261" s="225"/>
      <c r="D261" s="215" t="s">
        <v>159</v>
      </c>
      <c r="E261" s="226" t="s">
        <v>5</v>
      </c>
      <c r="F261" s="227" t="s">
        <v>782</v>
      </c>
      <c r="H261" s="228">
        <v>12</v>
      </c>
      <c r="I261" s="229"/>
      <c r="L261" s="225"/>
      <c r="M261" s="230"/>
      <c r="N261" s="231"/>
      <c r="O261" s="231"/>
      <c r="P261" s="231"/>
      <c r="Q261" s="231"/>
      <c r="R261" s="231"/>
      <c r="S261" s="231"/>
      <c r="T261" s="232"/>
      <c r="AT261" s="226" t="s">
        <v>159</v>
      </c>
      <c r="AU261" s="226" t="s">
        <v>83</v>
      </c>
      <c r="AV261" s="12" t="s">
        <v>83</v>
      </c>
      <c r="AW261" s="12" t="s">
        <v>35</v>
      </c>
      <c r="AX261" s="12" t="s">
        <v>80</v>
      </c>
      <c r="AY261" s="226" t="s">
        <v>148</v>
      </c>
    </row>
    <row r="262" s="10" customFormat="1" ht="29.88" customHeight="1">
      <c r="B262" s="189"/>
      <c r="D262" s="190" t="s">
        <v>71</v>
      </c>
      <c r="E262" s="200" t="s">
        <v>548</v>
      </c>
      <c r="F262" s="200" t="s">
        <v>549</v>
      </c>
      <c r="I262" s="192"/>
      <c r="J262" s="201">
        <f>BK262</f>
        <v>0</v>
      </c>
      <c r="L262" s="189"/>
      <c r="M262" s="194"/>
      <c r="N262" s="195"/>
      <c r="O262" s="195"/>
      <c r="P262" s="196">
        <f>SUM(P263:P264)</f>
        <v>0</v>
      </c>
      <c r="Q262" s="195"/>
      <c r="R262" s="196">
        <f>SUM(R263:R264)</f>
        <v>0</v>
      </c>
      <c r="S262" s="195"/>
      <c r="T262" s="197">
        <f>SUM(T263:T264)</f>
        <v>0</v>
      </c>
      <c r="AR262" s="190" t="s">
        <v>80</v>
      </c>
      <c r="AT262" s="198" t="s">
        <v>71</v>
      </c>
      <c r="AU262" s="198" t="s">
        <v>80</v>
      </c>
      <c r="AY262" s="190" t="s">
        <v>148</v>
      </c>
      <c r="BK262" s="199">
        <f>SUM(BK263:BK264)</f>
        <v>0</v>
      </c>
    </row>
    <row r="263" s="1" customFormat="1" ht="16.5" customHeight="1">
      <c r="B263" s="202"/>
      <c r="C263" s="203" t="s">
        <v>461</v>
      </c>
      <c r="D263" s="203" t="s">
        <v>150</v>
      </c>
      <c r="E263" s="204" t="s">
        <v>551</v>
      </c>
      <c r="F263" s="205" t="s">
        <v>552</v>
      </c>
      <c r="G263" s="206" t="s">
        <v>256</v>
      </c>
      <c r="H263" s="207">
        <v>20.003</v>
      </c>
      <c r="I263" s="208"/>
      <c r="J263" s="209">
        <f>ROUND(I263*H263,2)</f>
        <v>0</v>
      </c>
      <c r="K263" s="205" t="s">
        <v>154</v>
      </c>
      <c r="L263" s="47"/>
      <c r="M263" s="210" t="s">
        <v>5</v>
      </c>
      <c r="N263" s="211" t="s">
        <v>43</v>
      </c>
      <c r="O263" s="48"/>
      <c r="P263" s="212">
        <f>O263*H263</f>
        <v>0</v>
      </c>
      <c r="Q263" s="212">
        <v>0</v>
      </c>
      <c r="R263" s="212">
        <f>Q263*H263</f>
        <v>0</v>
      </c>
      <c r="S263" s="212">
        <v>0</v>
      </c>
      <c r="T263" s="213">
        <f>S263*H263</f>
        <v>0</v>
      </c>
      <c r="AR263" s="25" t="s">
        <v>155</v>
      </c>
      <c r="AT263" s="25" t="s">
        <v>150</v>
      </c>
      <c r="AU263" s="25" t="s">
        <v>83</v>
      </c>
      <c r="AY263" s="25" t="s">
        <v>148</v>
      </c>
      <c r="BE263" s="214">
        <f>IF(N263="základní",J263,0)</f>
        <v>0</v>
      </c>
      <c r="BF263" s="214">
        <f>IF(N263="snížená",J263,0)</f>
        <v>0</v>
      </c>
      <c r="BG263" s="214">
        <f>IF(N263="zákl. přenesená",J263,0)</f>
        <v>0</v>
      </c>
      <c r="BH263" s="214">
        <f>IF(N263="sníž. přenesená",J263,0)</f>
        <v>0</v>
      </c>
      <c r="BI263" s="214">
        <f>IF(N263="nulová",J263,0)</f>
        <v>0</v>
      </c>
      <c r="BJ263" s="25" t="s">
        <v>80</v>
      </c>
      <c r="BK263" s="214">
        <f>ROUND(I263*H263,2)</f>
        <v>0</v>
      </c>
      <c r="BL263" s="25" t="s">
        <v>155</v>
      </c>
      <c r="BM263" s="25" t="s">
        <v>553</v>
      </c>
    </row>
    <row r="264" s="1" customFormat="1">
      <c r="B264" s="47"/>
      <c r="D264" s="215" t="s">
        <v>157</v>
      </c>
      <c r="F264" s="216" t="s">
        <v>554</v>
      </c>
      <c r="I264" s="176"/>
      <c r="L264" s="47"/>
      <c r="M264" s="259"/>
      <c r="N264" s="260"/>
      <c r="O264" s="260"/>
      <c r="P264" s="260"/>
      <c r="Q264" s="260"/>
      <c r="R264" s="260"/>
      <c r="S264" s="260"/>
      <c r="T264" s="261"/>
      <c r="AT264" s="25" t="s">
        <v>157</v>
      </c>
      <c r="AU264" s="25" t="s">
        <v>83</v>
      </c>
    </row>
    <row r="265" s="1" customFormat="1" ht="6.96" customHeight="1">
      <c r="B265" s="68"/>
      <c r="C265" s="69"/>
      <c r="D265" s="69"/>
      <c r="E265" s="69"/>
      <c r="F265" s="69"/>
      <c r="G265" s="69"/>
      <c r="H265" s="69"/>
      <c r="I265" s="153"/>
      <c r="J265" s="69"/>
      <c r="K265" s="69"/>
      <c r="L265" s="47"/>
    </row>
  </sheetData>
  <autoFilter ref="C80:K264"/>
  <mergeCells count="10">
    <mergeCell ref="E7:H7"/>
    <mergeCell ref="E9:H9"/>
    <mergeCell ref="E24:H24"/>
    <mergeCell ref="E45:H45"/>
    <mergeCell ref="E47:H47"/>
    <mergeCell ref="J51:J52"/>
    <mergeCell ref="E71:H71"/>
    <mergeCell ref="E73:H73"/>
    <mergeCell ref="G1:H1"/>
    <mergeCell ref="L2:V2"/>
  </mergeCells>
  <hyperlinks>
    <hyperlink ref="F1:G1" location="C2" display="1) Krycí list soupisu"/>
    <hyperlink ref="G1:H1" location="C54" display="2) Rekapitulace"/>
    <hyperlink ref="J1" location="C80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23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1"/>
      <c r="B1" s="124"/>
      <c r="C1" s="124"/>
      <c r="D1" s="125" t="s">
        <v>1</v>
      </c>
      <c r="E1" s="124"/>
      <c r="F1" s="126" t="s">
        <v>112</v>
      </c>
      <c r="G1" s="126" t="s">
        <v>113</v>
      </c>
      <c r="H1" s="126"/>
      <c r="I1" s="127"/>
      <c r="J1" s="126" t="s">
        <v>114</v>
      </c>
      <c r="K1" s="125" t="s">
        <v>115</v>
      </c>
      <c r="L1" s="126" t="s">
        <v>116</v>
      </c>
      <c r="M1" s="126"/>
      <c r="N1" s="126"/>
      <c r="O1" s="126"/>
      <c r="P1" s="126"/>
      <c r="Q1" s="126"/>
      <c r="R1" s="126"/>
      <c r="S1" s="126"/>
      <c r="T1" s="126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ht="36.96" customHeight="1">
      <c r="L2" s="24" t="s">
        <v>8</v>
      </c>
      <c r="AT2" s="25" t="s">
        <v>89</v>
      </c>
    </row>
    <row r="3" ht="6.96" customHeight="1">
      <c r="B3" s="26"/>
      <c r="C3" s="27"/>
      <c r="D3" s="27"/>
      <c r="E3" s="27"/>
      <c r="F3" s="27"/>
      <c r="G3" s="27"/>
      <c r="H3" s="27"/>
      <c r="I3" s="128"/>
      <c r="J3" s="27"/>
      <c r="K3" s="28"/>
      <c r="AT3" s="25" t="s">
        <v>83</v>
      </c>
    </row>
    <row r="4" ht="36.96" customHeight="1">
      <c r="B4" s="29"/>
      <c r="C4" s="30"/>
      <c r="D4" s="31" t="s">
        <v>117</v>
      </c>
      <c r="E4" s="30"/>
      <c r="F4" s="30"/>
      <c r="G4" s="30"/>
      <c r="H4" s="30"/>
      <c r="I4" s="129"/>
      <c r="J4" s="30"/>
      <c r="K4" s="32"/>
      <c r="M4" s="33" t="s">
        <v>13</v>
      </c>
      <c r="AT4" s="25" t="s">
        <v>6</v>
      </c>
    </row>
    <row r="5" ht="6.96" customHeight="1">
      <c r="B5" s="29"/>
      <c r="C5" s="30"/>
      <c r="D5" s="30"/>
      <c r="E5" s="30"/>
      <c r="F5" s="30"/>
      <c r="G5" s="30"/>
      <c r="H5" s="30"/>
      <c r="I5" s="129"/>
      <c r="J5" s="30"/>
      <c r="K5" s="32"/>
    </row>
    <row r="6">
      <c r="B6" s="29"/>
      <c r="C6" s="30"/>
      <c r="D6" s="41" t="s">
        <v>19</v>
      </c>
      <c r="E6" s="30"/>
      <c r="F6" s="30"/>
      <c r="G6" s="30"/>
      <c r="H6" s="30"/>
      <c r="I6" s="129"/>
      <c r="J6" s="30"/>
      <c r="K6" s="32"/>
    </row>
    <row r="7" ht="16.5" customHeight="1">
      <c r="B7" s="29"/>
      <c r="C7" s="30"/>
      <c r="D7" s="30"/>
      <c r="E7" s="130" t="str">
        <f>'Rekapitulace stavby'!K6</f>
        <v>Zákupy - dostavba vodohospodářské infrastruktury na p.p.č.1609-II.etapa (bez dom.přípojek na p.p.č.1609/22,/23,/24,/25)</v>
      </c>
      <c r="F7" s="41"/>
      <c r="G7" s="41"/>
      <c r="H7" s="41"/>
      <c r="I7" s="129"/>
      <c r="J7" s="30"/>
      <c r="K7" s="32"/>
    </row>
    <row r="8" s="1" customFormat="1">
      <c r="B8" s="47"/>
      <c r="C8" s="48"/>
      <c r="D8" s="41" t="s">
        <v>118</v>
      </c>
      <c r="E8" s="48"/>
      <c r="F8" s="48"/>
      <c r="G8" s="48"/>
      <c r="H8" s="48"/>
      <c r="I8" s="131"/>
      <c r="J8" s="48"/>
      <c r="K8" s="52"/>
    </row>
    <row r="9" s="1" customFormat="1" ht="36.96" customHeight="1">
      <c r="B9" s="47"/>
      <c r="C9" s="48"/>
      <c r="D9" s="48"/>
      <c r="E9" s="132" t="s">
        <v>783</v>
      </c>
      <c r="F9" s="48"/>
      <c r="G9" s="48"/>
      <c r="H9" s="48"/>
      <c r="I9" s="131"/>
      <c r="J9" s="48"/>
      <c r="K9" s="52"/>
    </row>
    <row r="10" s="1" customFormat="1">
      <c r="B10" s="47"/>
      <c r="C10" s="48"/>
      <c r="D10" s="48"/>
      <c r="E10" s="48"/>
      <c r="F10" s="48"/>
      <c r="G10" s="48"/>
      <c r="H10" s="48"/>
      <c r="I10" s="131"/>
      <c r="J10" s="48"/>
      <c r="K10" s="52"/>
    </row>
    <row r="11" s="1" customFormat="1" ht="14.4" customHeight="1">
      <c r="B11" s="47"/>
      <c r="C11" s="48"/>
      <c r="D11" s="41" t="s">
        <v>21</v>
      </c>
      <c r="E11" s="48"/>
      <c r="F11" s="36" t="s">
        <v>90</v>
      </c>
      <c r="G11" s="48"/>
      <c r="H11" s="48"/>
      <c r="I11" s="133" t="s">
        <v>22</v>
      </c>
      <c r="J11" s="36" t="s">
        <v>784</v>
      </c>
      <c r="K11" s="52"/>
    </row>
    <row r="12" s="1" customFormat="1" ht="14.4" customHeight="1">
      <c r="B12" s="47"/>
      <c r="C12" s="48"/>
      <c r="D12" s="41" t="s">
        <v>23</v>
      </c>
      <c r="E12" s="48"/>
      <c r="F12" s="36" t="s">
        <v>24</v>
      </c>
      <c r="G12" s="48"/>
      <c r="H12" s="48"/>
      <c r="I12" s="133" t="s">
        <v>25</v>
      </c>
      <c r="J12" s="134" t="str">
        <f>'Rekapitulace stavby'!AN8</f>
        <v>23. 3. 2018</v>
      </c>
      <c r="K12" s="52"/>
    </row>
    <row r="13" s="1" customFormat="1" ht="10.8" customHeight="1">
      <c r="B13" s="47"/>
      <c r="C13" s="48"/>
      <c r="D13" s="48"/>
      <c r="E13" s="48"/>
      <c r="F13" s="48"/>
      <c r="G13" s="48"/>
      <c r="H13" s="48"/>
      <c r="I13" s="131"/>
      <c r="J13" s="48"/>
      <c r="K13" s="52"/>
    </row>
    <row r="14" s="1" customFormat="1" ht="14.4" customHeight="1">
      <c r="B14" s="47"/>
      <c r="C14" s="48"/>
      <c r="D14" s="41" t="s">
        <v>27</v>
      </c>
      <c r="E14" s="48"/>
      <c r="F14" s="48"/>
      <c r="G14" s="48"/>
      <c r="H14" s="48"/>
      <c r="I14" s="133" t="s">
        <v>28</v>
      </c>
      <c r="J14" s="36" t="s">
        <v>5</v>
      </c>
      <c r="K14" s="52"/>
    </row>
    <row r="15" s="1" customFormat="1" ht="18" customHeight="1">
      <c r="B15" s="47"/>
      <c r="C15" s="48"/>
      <c r="D15" s="48"/>
      <c r="E15" s="36" t="s">
        <v>29</v>
      </c>
      <c r="F15" s="48"/>
      <c r="G15" s="48"/>
      <c r="H15" s="48"/>
      <c r="I15" s="133" t="s">
        <v>30</v>
      </c>
      <c r="J15" s="36" t="s">
        <v>5</v>
      </c>
      <c r="K15" s="52"/>
    </row>
    <row r="16" s="1" customFormat="1" ht="6.96" customHeight="1">
      <c r="B16" s="47"/>
      <c r="C16" s="48"/>
      <c r="D16" s="48"/>
      <c r="E16" s="48"/>
      <c r="F16" s="48"/>
      <c r="G16" s="48"/>
      <c r="H16" s="48"/>
      <c r="I16" s="131"/>
      <c r="J16" s="48"/>
      <c r="K16" s="52"/>
    </row>
    <row r="17" s="1" customFormat="1" ht="14.4" customHeight="1">
      <c r="B17" s="47"/>
      <c r="C17" s="48"/>
      <c r="D17" s="41" t="s">
        <v>31</v>
      </c>
      <c r="E17" s="48"/>
      <c r="F17" s="48"/>
      <c r="G17" s="48"/>
      <c r="H17" s="48"/>
      <c r="I17" s="133" t="s">
        <v>28</v>
      </c>
      <c r="J17" s="36" t="str">
        <f>IF('Rekapitulace stavby'!AN13="Vyplň údaj","",IF('Rekapitulace stavby'!AN13="","",'Rekapitulace stavby'!AN13))</f>
        <v/>
      </c>
      <c r="K17" s="52"/>
    </row>
    <row r="18" s="1" customFormat="1" ht="18" customHeight="1">
      <c r="B18" s="47"/>
      <c r="C18" s="48"/>
      <c r="D18" s="48"/>
      <c r="E18" s="36" t="str">
        <f>IF('Rekapitulace stavby'!E14="Vyplň údaj","",IF('Rekapitulace stavby'!E14="","",'Rekapitulace stavby'!E14))</f>
        <v/>
      </c>
      <c r="F18" s="48"/>
      <c r="G18" s="48"/>
      <c r="H18" s="48"/>
      <c r="I18" s="133" t="s">
        <v>30</v>
      </c>
      <c r="J18" s="36" t="str">
        <f>IF('Rekapitulace stavby'!AN14="Vyplň údaj","",IF('Rekapitulace stavby'!AN14="","",'Rekapitulace stavby'!AN14))</f>
        <v/>
      </c>
      <c r="K18" s="52"/>
    </row>
    <row r="19" s="1" customFormat="1" ht="6.96" customHeight="1">
      <c r="B19" s="47"/>
      <c r="C19" s="48"/>
      <c r="D19" s="48"/>
      <c r="E19" s="48"/>
      <c r="F19" s="48"/>
      <c r="G19" s="48"/>
      <c r="H19" s="48"/>
      <c r="I19" s="131"/>
      <c r="J19" s="48"/>
      <c r="K19" s="52"/>
    </row>
    <row r="20" s="1" customFormat="1" ht="14.4" customHeight="1">
      <c r="B20" s="47"/>
      <c r="C20" s="48"/>
      <c r="D20" s="41" t="s">
        <v>33</v>
      </c>
      <c r="E20" s="48"/>
      <c r="F20" s="48"/>
      <c r="G20" s="48"/>
      <c r="H20" s="48"/>
      <c r="I20" s="133" t="s">
        <v>28</v>
      </c>
      <c r="J20" s="36" t="s">
        <v>5</v>
      </c>
      <c r="K20" s="52"/>
    </row>
    <row r="21" s="1" customFormat="1" ht="18" customHeight="1">
      <c r="B21" s="47"/>
      <c r="C21" s="48"/>
      <c r="D21" s="48"/>
      <c r="E21" s="36" t="s">
        <v>34</v>
      </c>
      <c r="F21" s="48"/>
      <c r="G21" s="48"/>
      <c r="H21" s="48"/>
      <c r="I21" s="133" t="s">
        <v>30</v>
      </c>
      <c r="J21" s="36" t="s">
        <v>5</v>
      </c>
      <c r="K21" s="52"/>
    </row>
    <row r="22" s="1" customFormat="1" ht="6.96" customHeight="1">
      <c r="B22" s="47"/>
      <c r="C22" s="48"/>
      <c r="D22" s="48"/>
      <c r="E22" s="48"/>
      <c r="F22" s="48"/>
      <c r="G22" s="48"/>
      <c r="H22" s="48"/>
      <c r="I22" s="131"/>
      <c r="J22" s="48"/>
      <c r="K22" s="52"/>
    </row>
    <row r="23" s="1" customFormat="1" ht="14.4" customHeight="1">
      <c r="B23" s="47"/>
      <c r="C23" s="48"/>
      <c r="D23" s="41" t="s">
        <v>36</v>
      </c>
      <c r="E23" s="48"/>
      <c r="F23" s="48"/>
      <c r="G23" s="48"/>
      <c r="H23" s="48"/>
      <c r="I23" s="131"/>
      <c r="J23" s="48"/>
      <c r="K23" s="52"/>
    </row>
    <row r="24" s="6" customFormat="1" ht="57" customHeight="1">
      <c r="B24" s="135"/>
      <c r="C24" s="136"/>
      <c r="D24" s="136"/>
      <c r="E24" s="45" t="s">
        <v>37</v>
      </c>
      <c r="F24" s="45"/>
      <c r="G24" s="45"/>
      <c r="H24" s="45"/>
      <c r="I24" s="137"/>
      <c r="J24" s="136"/>
      <c r="K24" s="138"/>
    </row>
    <row r="25" s="1" customFormat="1" ht="6.96" customHeight="1">
      <c r="B25" s="47"/>
      <c r="C25" s="48"/>
      <c r="D25" s="48"/>
      <c r="E25" s="48"/>
      <c r="F25" s="48"/>
      <c r="G25" s="48"/>
      <c r="H25" s="48"/>
      <c r="I25" s="131"/>
      <c r="J25" s="48"/>
      <c r="K25" s="52"/>
    </row>
    <row r="26" s="1" customFormat="1" ht="6.96" customHeight="1">
      <c r="B26" s="47"/>
      <c r="C26" s="48"/>
      <c r="D26" s="83"/>
      <c r="E26" s="83"/>
      <c r="F26" s="83"/>
      <c r="G26" s="83"/>
      <c r="H26" s="83"/>
      <c r="I26" s="139"/>
      <c r="J26" s="83"/>
      <c r="K26" s="140"/>
    </row>
    <row r="27" s="1" customFormat="1" ht="25.44" customHeight="1">
      <c r="B27" s="47"/>
      <c r="C27" s="48"/>
      <c r="D27" s="141" t="s">
        <v>38</v>
      </c>
      <c r="E27" s="48"/>
      <c r="F27" s="48"/>
      <c r="G27" s="48"/>
      <c r="H27" s="48"/>
      <c r="I27" s="131"/>
      <c r="J27" s="142">
        <f>ROUND(J82,2)</f>
        <v>0</v>
      </c>
      <c r="K27" s="52"/>
    </row>
    <row r="28" s="1" customFormat="1" ht="6.96" customHeight="1">
      <c r="B28" s="47"/>
      <c r="C28" s="48"/>
      <c r="D28" s="83"/>
      <c r="E28" s="83"/>
      <c r="F28" s="83"/>
      <c r="G28" s="83"/>
      <c r="H28" s="83"/>
      <c r="I28" s="139"/>
      <c r="J28" s="83"/>
      <c r="K28" s="140"/>
    </row>
    <row r="29" s="1" customFormat="1" ht="14.4" customHeight="1">
      <c r="B29" s="47"/>
      <c r="C29" s="48"/>
      <c r="D29" s="48"/>
      <c r="E29" s="48"/>
      <c r="F29" s="53" t="s">
        <v>40</v>
      </c>
      <c r="G29" s="48"/>
      <c r="H29" s="48"/>
      <c r="I29" s="143" t="s">
        <v>39</v>
      </c>
      <c r="J29" s="53" t="s">
        <v>41</v>
      </c>
      <c r="K29" s="52"/>
    </row>
    <row r="30" s="1" customFormat="1" ht="14.4" customHeight="1">
      <c r="B30" s="47"/>
      <c r="C30" s="48"/>
      <c r="D30" s="56" t="s">
        <v>42</v>
      </c>
      <c r="E30" s="56" t="s">
        <v>43</v>
      </c>
      <c r="F30" s="144">
        <f>ROUND(SUM(BE82:BE328), 2)</f>
        <v>0</v>
      </c>
      <c r="G30" s="48"/>
      <c r="H30" s="48"/>
      <c r="I30" s="145">
        <v>0.20999999999999999</v>
      </c>
      <c r="J30" s="144">
        <f>ROUND(ROUND((SUM(BE82:BE328)), 2)*I30, 2)</f>
        <v>0</v>
      </c>
      <c r="K30" s="52"/>
    </row>
    <row r="31" s="1" customFormat="1" ht="14.4" customHeight="1">
      <c r="B31" s="47"/>
      <c r="C31" s="48"/>
      <c r="D31" s="48"/>
      <c r="E31" s="56" t="s">
        <v>44</v>
      </c>
      <c r="F31" s="144">
        <f>ROUND(SUM(BF82:BF328), 2)</f>
        <v>0</v>
      </c>
      <c r="G31" s="48"/>
      <c r="H31" s="48"/>
      <c r="I31" s="145">
        <v>0.14999999999999999</v>
      </c>
      <c r="J31" s="144">
        <f>ROUND(ROUND((SUM(BF82:BF328)), 2)*I31, 2)</f>
        <v>0</v>
      </c>
      <c r="K31" s="52"/>
    </row>
    <row r="32" hidden="1" s="1" customFormat="1" ht="14.4" customHeight="1">
      <c r="B32" s="47"/>
      <c r="C32" s="48"/>
      <c r="D32" s="48"/>
      <c r="E32" s="56" t="s">
        <v>45</v>
      </c>
      <c r="F32" s="144">
        <f>ROUND(SUM(BG82:BG328), 2)</f>
        <v>0</v>
      </c>
      <c r="G32" s="48"/>
      <c r="H32" s="48"/>
      <c r="I32" s="145">
        <v>0.20999999999999999</v>
      </c>
      <c r="J32" s="144">
        <v>0</v>
      </c>
      <c r="K32" s="52"/>
    </row>
    <row r="33" hidden="1" s="1" customFormat="1" ht="14.4" customHeight="1">
      <c r="B33" s="47"/>
      <c r="C33" s="48"/>
      <c r="D33" s="48"/>
      <c r="E33" s="56" t="s">
        <v>46</v>
      </c>
      <c r="F33" s="144">
        <f>ROUND(SUM(BH82:BH328), 2)</f>
        <v>0</v>
      </c>
      <c r="G33" s="48"/>
      <c r="H33" s="48"/>
      <c r="I33" s="145">
        <v>0.14999999999999999</v>
      </c>
      <c r="J33" s="144">
        <v>0</v>
      </c>
      <c r="K33" s="52"/>
    </row>
    <row r="34" hidden="1" s="1" customFormat="1" ht="14.4" customHeight="1">
      <c r="B34" s="47"/>
      <c r="C34" s="48"/>
      <c r="D34" s="48"/>
      <c r="E34" s="56" t="s">
        <v>47</v>
      </c>
      <c r="F34" s="144">
        <f>ROUND(SUM(BI82:BI328), 2)</f>
        <v>0</v>
      </c>
      <c r="G34" s="48"/>
      <c r="H34" s="48"/>
      <c r="I34" s="145">
        <v>0</v>
      </c>
      <c r="J34" s="144">
        <v>0</v>
      </c>
      <c r="K34" s="52"/>
    </row>
    <row r="35" s="1" customFormat="1" ht="6.96" customHeight="1">
      <c r="B35" s="47"/>
      <c r="C35" s="48"/>
      <c r="D35" s="48"/>
      <c r="E35" s="48"/>
      <c r="F35" s="48"/>
      <c r="G35" s="48"/>
      <c r="H35" s="48"/>
      <c r="I35" s="131"/>
      <c r="J35" s="48"/>
      <c r="K35" s="52"/>
    </row>
    <row r="36" s="1" customFormat="1" ht="25.44" customHeight="1">
      <c r="B36" s="47"/>
      <c r="C36" s="146"/>
      <c r="D36" s="147" t="s">
        <v>48</v>
      </c>
      <c r="E36" s="89"/>
      <c r="F36" s="89"/>
      <c r="G36" s="148" t="s">
        <v>49</v>
      </c>
      <c r="H36" s="149" t="s">
        <v>50</v>
      </c>
      <c r="I36" s="150"/>
      <c r="J36" s="151">
        <f>SUM(J27:J34)</f>
        <v>0</v>
      </c>
      <c r="K36" s="152"/>
    </row>
    <row r="37" s="1" customFormat="1" ht="14.4" customHeight="1">
      <c r="B37" s="68"/>
      <c r="C37" s="69"/>
      <c r="D37" s="69"/>
      <c r="E37" s="69"/>
      <c r="F37" s="69"/>
      <c r="G37" s="69"/>
      <c r="H37" s="69"/>
      <c r="I37" s="153"/>
      <c r="J37" s="69"/>
      <c r="K37" s="70"/>
    </row>
    <row r="41" s="1" customFormat="1" ht="6.96" customHeight="1">
      <c r="B41" s="71"/>
      <c r="C41" s="72"/>
      <c r="D41" s="72"/>
      <c r="E41" s="72"/>
      <c r="F41" s="72"/>
      <c r="G41" s="72"/>
      <c r="H41" s="72"/>
      <c r="I41" s="154"/>
      <c r="J41" s="72"/>
      <c r="K41" s="155"/>
    </row>
    <row r="42" s="1" customFormat="1" ht="36.96" customHeight="1">
      <c r="B42" s="47"/>
      <c r="C42" s="31" t="s">
        <v>121</v>
      </c>
      <c r="D42" s="48"/>
      <c r="E42" s="48"/>
      <c r="F42" s="48"/>
      <c r="G42" s="48"/>
      <c r="H42" s="48"/>
      <c r="I42" s="131"/>
      <c r="J42" s="48"/>
      <c r="K42" s="52"/>
    </row>
    <row r="43" s="1" customFormat="1" ht="6.96" customHeight="1">
      <c r="B43" s="47"/>
      <c r="C43" s="48"/>
      <c r="D43" s="48"/>
      <c r="E43" s="48"/>
      <c r="F43" s="48"/>
      <c r="G43" s="48"/>
      <c r="H43" s="48"/>
      <c r="I43" s="131"/>
      <c r="J43" s="48"/>
      <c r="K43" s="52"/>
    </row>
    <row r="44" s="1" customFormat="1" ht="14.4" customHeight="1">
      <c r="B44" s="47"/>
      <c r="C44" s="41" t="s">
        <v>19</v>
      </c>
      <c r="D44" s="48"/>
      <c r="E44" s="48"/>
      <c r="F44" s="48"/>
      <c r="G44" s="48"/>
      <c r="H44" s="48"/>
      <c r="I44" s="131"/>
      <c r="J44" s="48"/>
      <c r="K44" s="52"/>
    </row>
    <row r="45" s="1" customFormat="1" ht="16.5" customHeight="1">
      <c r="B45" s="47"/>
      <c r="C45" s="48"/>
      <c r="D45" s="48"/>
      <c r="E45" s="130" t="str">
        <f>E7</f>
        <v>Zákupy - dostavba vodohospodářské infrastruktury na p.p.č.1609-II.etapa (bez dom.přípojek na p.p.č.1609/22,/23,/24,/25)</v>
      </c>
      <c r="F45" s="41"/>
      <c r="G45" s="41"/>
      <c r="H45" s="41"/>
      <c r="I45" s="131"/>
      <c r="J45" s="48"/>
      <c r="K45" s="52"/>
    </row>
    <row r="46" s="1" customFormat="1" ht="14.4" customHeight="1">
      <c r="B46" s="47"/>
      <c r="C46" s="41" t="s">
        <v>118</v>
      </c>
      <c r="D46" s="48"/>
      <c r="E46" s="48"/>
      <c r="F46" s="48"/>
      <c r="G46" s="48"/>
      <c r="H46" s="48"/>
      <c r="I46" s="131"/>
      <c r="J46" s="48"/>
      <c r="K46" s="52"/>
    </row>
    <row r="47" s="1" customFormat="1" ht="17.25" customHeight="1">
      <c r="B47" s="47"/>
      <c r="C47" s="48"/>
      <c r="D47" s="48"/>
      <c r="E47" s="132" t="str">
        <f>E9</f>
        <v>SO 02.1 - Kanalizace</v>
      </c>
      <c r="F47" s="48"/>
      <c r="G47" s="48"/>
      <c r="H47" s="48"/>
      <c r="I47" s="131"/>
      <c r="J47" s="48"/>
      <c r="K47" s="52"/>
    </row>
    <row r="48" s="1" customFormat="1" ht="6.96" customHeight="1">
      <c r="B48" s="47"/>
      <c r="C48" s="48"/>
      <c r="D48" s="48"/>
      <c r="E48" s="48"/>
      <c r="F48" s="48"/>
      <c r="G48" s="48"/>
      <c r="H48" s="48"/>
      <c r="I48" s="131"/>
      <c r="J48" s="48"/>
      <c r="K48" s="52"/>
    </row>
    <row r="49" s="1" customFormat="1" ht="18" customHeight="1">
      <c r="B49" s="47"/>
      <c r="C49" s="41" t="s">
        <v>23</v>
      </c>
      <c r="D49" s="48"/>
      <c r="E49" s="48"/>
      <c r="F49" s="36" t="str">
        <f>F12</f>
        <v>Zákupy</v>
      </c>
      <c r="G49" s="48"/>
      <c r="H49" s="48"/>
      <c r="I49" s="133" t="s">
        <v>25</v>
      </c>
      <c r="J49" s="134" t="str">
        <f>IF(J12="","",J12)</f>
        <v>23. 3. 2018</v>
      </c>
      <c r="K49" s="52"/>
    </row>
    <row r="50" s="1" customFormat="1" ht="6.96" customHeight="1">
      <c r="B50" s="47"/>
      <c r="C50" s="48"/>
      <c r="D50" s="48"/>
      <c r="E50" s="48"/>
      <c r="F50" s="48"/>
      <c r="G50" s="48"/>
      <c r="H50" s="48"/>
      <c r="I50" s="131"/>
      <c r="J50" s="48"/>
      <c r="K50" s="52"/>
    </row>
    <row r="51" s="1" customFormat="1">
      <c r="B51" s="47"/>
      <c r="C51" s="41" t="s">
        <v>27</v>
      </c>
      <c r="D51" s="48"/>
      <c r="E51" s="48"/>
      <c r="F51" s="36" t="str">
        <f>E15</f>
        <v>Město Zákupy</v>
      </c>
      <c r="G51" s="48"/>
      <c r="H51" s="48"/>
      <c r="I51" s="133" t="s">
        <v>33</v>
      </c>
      <c r="J51" s="45" t="str">
        <f>E21</f>
        <v>Vodohospodářské projekty s.r.o.</v>
      </c>
      <c r="K51" s="52"/>
    </row>
    <row r="52" s="1" customFormat="1" ht="14.4" customHeight="1">
      <c r="B52" s="47"/>
      <c r="C52" s="41" t="s">
        <v>31</v>
      </c>
      <c r="D52" s="48"/>
      <c r="E52" s="48"/>
      <c r="F52" s="36" t="str">
        <f>IF(E18="","",E18)</f>
        <v/>
      </c>
      <c r="G52" s="48"/>
      <c r="H52" s="48"/>
      <c r="I52" s="131"/>
      <c r="J52" s="156"/>
      <c r="K52" s="52"/>
    </row>
    <row r="53" s="1" customFormat="1" ht="10.32" customHeight="1">
      <c r="B53" s="47"/>
      <c r="C53" s="48"/>
      <c r="D53" s="48"/>
      <c r="E53" s="48"/>
      <c r="F53" s="48"/>
      <c r="G53" s="48"/>
      <c r="H53" s="48"/>
      <c r="I53" s="131"/>
      <c r="J53" s="48"/>
      <c r="K53" s="52"/>
    </row>
    <row r="54" s="1" customFormat="1" ht="29.28" customHeight="1">
      <c r="B54" s="47"/>
      <c r="C54" s="157" t="s">
        <v>122</v>
      </c>
      <c r="D54" s="146"/>
      <c r="E54" s="146"/>
      <c r="F54" s="146"/>
      <c r="G54" s="146"/>
      <c r="H54" s="146"/>
      <c r="I54" s="158"/>
      <c r="J54" s="159" t="s">
        <v>123</v>
      </c>
      <c r="K54" s="160"/>
    </row>
    <row r="55" s="1" customFormat="1" ht="10.32" customHeight="1">
      <c r="B55" s="47"/>
      <c r="C55" s="48"/>
      <c r="D55" s="48"/>
      <c r="E55" s="48"/>
      <c r="F55" s="48"/>
      <c r="G55" s="48"/>
      <c r="H55" s="48"/>
      <c r="I55" s="131"/>
      <c r="J55" s="48"/>
      <c r="K55" s="52"/>
    </row>
    <row r="56" s="1" customFormat="1" ht="29.28" customHeight="1">
      <c r="B56" s="47"/>
      <c r="C56" s="161" t="s">
        <v>124</v>
      </c>
      <c r="D56" s="48"/>
      <c r="E56" s="48"/>
      <c r="F56" s="48"/>
      <c r="G56" s="48"/>
      <c r="H56" s="48"/>
      <c r="I56" s="131"/>
      <c r="J56" s="142">
        <f>J82</f>
        <v>0</v>
      </c>
      <c r="K56" s="52"/>
      <c r="AU56" s="25" t="s">
        <v>125</v>
      </c>
    </row>
    <row r="57" s="7" customFormat="1" ht="24.96" customHeight="1">
      <c r="B57" s="162"/>
      <c r="C57" s="163"/>
      <c r="D57" s="164" t="s">
        <v>126</v>
      </c>
      <c r="E57" s="165"/>
      <c r="F57" s="165"/>
      <c r="G57" s="165"/>
      <c r="H57" s="165"/>
      <c r="I57" s="166"/>
      <c r="J57" s="167">
        <f>J83</f>
        <v>0</v>
      </c>
      <c r="K57" s="168"/>
    </row>
    <row r="58" s="8" customFormat="1" ht="19.92" customHeight="1">
      <c r="B58" s="169"/>
      <c r="C58" s="170"/>
      <c r="D58" s="171" t="s">
        <v>127</v>
      </c>
      <c r="E58" s="172"/>
      <c r="F58" s="172"/>
      <c r="G58" s="172"/>
      <c r="H58" s="172"/>
      <c r="I58" s="173"/>
      <c r="J58" s="174">
        <f>J84</f>
        <v>0</v>
      </c>
      <c r="K58" s="175"/>
    </row>
    <row r="59" s="8" customFormat="1" ht="19.92" customHeight="1">
      <c r="B59" s="169"/>
      <c r="C59" s="170"/>
      <c r="D59" s="171" t="s">
        <v>128</v>
      </c>
      <c r="E59" s="172"/>
      <c r="F59" s="172"/>
      <c r="G59" s="172"/>
      <c r="H59" s="172"/>
      <c r="I59" s="173"/>
      <c r="J59" s="174">
        <f>J212</f>
        <v>0</v>
      </c>
      <c r="K59" s="175"/>
    </row>
    <row r="60" s="8" customFormat="1" ht="19.92" customHeight="1">
      <c r="B60" s="169"/>
      <c r="C60" s="170"/>
      <c r="D60" s="171" t="s">
        <v>129</v>
      </c>
      <c r="E60" s="172"/>
      <c r="F60" s="172"/>
      <c r="G60" s="172"/>
      <c r="H60" s="172"/>
      <c r="I60" s="173"/>
      <c r="J60" s="174">
        <f>J223</f>
        <v>0</v>
      </c>
      <c r="K60" s="175"/>
    </row>
    <row r="61" s="8" customFormat="1" ht="19.92" customHeight="1">
      <c r="B61" s="169"/>
      <c r="C61" s="170"/>
      <c r="D61" s="171" t="s">
        <v>130</v>
      </c>
      <c r="E61" s="172"/>
      <c r="F61" s="172"/>
      <c r="G61" s="172"/>
      <c r="H61" s="172"/>
      <c r="I61" s="173"/>
      <c r="J61" s="174">
        <f>J305</f>
        <v>0</v>
      </c>
      <c r="K61" s="175"/>
    </row>
    <row r="62" s="8" customFormat="1" ht="19.92" customHeight="1">
      <c r="B62" s="169"/>
      <c r="C62" s="170"/>
      <c r="D62" s="171" t="s">
        <v>131</v>
      </c>
      <c r="E62" s="172"/>
      <c r="F62" s="172"/>
      <c r="G62" s="172"/>
      <c r="H62" s="172"/>
      <c r="I62" s="173"/>
      <c r="J62" s="174">
        <f>J308</f>
        <v>0</v>
      </c>
      <c r="K62" s="175"/>
    </row>
    <row r="63" s="1" customFormat="1" ht="21.84" customHeight="1">
      <c r="B63" s="47"/>
      <c r="C63" s="48"/>
      <c r="D63" s="48"/>
      <c r="E63" s="48"/>
      <c r="F63" s="48"/>
      <c r="G63" s="48"/>
      <c r="H63" s="48"/>
      <c r="I63" s="131"/>
      <c r="J63" s="48"/>
      <c r="K63" s="52"/>
    </row>
    <row r="64" s="1" customFormat="1" ht="6.96" customHeight="1">
      <c r="B64" s="68"/>
      <c r="C64" s="69"/>
      <c r="D64" s="69"/>
      <c r="E64" s="69"/>
      <c r="F64" s="69"/>
      <c r="G64" s="69"/>
      <c r="H64" s="69"/>
      <c r="I64" s="153"/>
      <c r="J64" s="69"/>
      <c r="K64" s="70"/>
    </row>
    <row r="68" s="1" customFormat="1" ht="6.96" customHeight="1">
      <c r="B68" s="71"/>
      <c r="C68" s="72"/>
      <c r="D68" s="72"/>
      <c r="E68" s="72"/>
      <c r="F68" s="72"/>
      <c r="G68" s="72"/>
      <c r="H68" s="72"/>
      <c r="I68" s="154"/>
      <c r="J68" s="72"/>
      <c r="K68" s="72"/>
      <c r="L68" s="47"/>
    </row>
    <row r="69" s="1" customFormat="1" ht="36.96" customHeight="1">
      <c r="B69" s="47"/>
      <c r="C69" s="73" t="s">
        <v>132</v>
      </c>
      <c r="I69" s="176"/>
      <c r="L69" s="47"/>
    </row>
    <row r="70" s="1" customFormat="1" ht="6.96" customHeight="1">
      <c r="B70" s="47"/>
      <c r="I70" s="176"/>
      <c r="L70" s="47"/>
    </row>
    <row r="71" s="1" customFormat="1" ht="14.4" customHeight="1">
      <c r="B71" s="47"/>
      <c r="C71" s="75" t="s">
        <v>19</v>
      </c>
      <c r="I71" s="176"/>
      <c r="L71" s="47"/>
    </row>
    <row r="72" s="1" customFormat="1" ht="16.5" customHeight="1">
      <c r="B72" s="47"/>
      <c r="E72" s="177" t="str">
        <f>E7</f>
        <v>Zákupy - dostavba vodohospodářské infrastruktury na p.p.č.1609-II.etapa (bez dom.přípojek na p.p.č.1609/22,/23,/24,/25)</v>
      </c>
      <c r="F72" s="75"/>
      <c r="G72" s="75"/>
      <c r="H72" s="75"/>
      <c r="I72" s="176"/>
      <c r="L72" s="47"/>
    </row>
    <row r="73" s="1" customFormat="1" ht="14.4" customHeight="1">
      <c r="B73" s="47"/>
      <c r="C73" s="75" t="s">
        <v>118</v>
      </c>
      <c r="I73" s="176"/>
      <c r="L73" s="47"/>
    </row>
    <row r="74" s="1" customFormat="1" ht="17.25" customHeight="1">
      <c r="B74" s="47"/>
      <c r="E74" s="78" t="str">
        <f>E9</f>
        <v>SO 02.1 - Kanalizace</v>
      </c>
      <c r="F74" s="1"/>
      <c r="G74" s="1"/>
      <c r="H74" s="1"/>
      <c r="I74" s="176"/>
      <c r="L74" s="47"/>
    </row>
    <row r="75" s="1" customFormat="1" ht="6.96" customHeight="1">
      <c r="B75" s="47"/>
      <c r="I75" s="176"/>
      <c r="L75" s="47"/>
    </row>
    <row r="76" s="1" customFormat="1" ht="18" customHeight="1">
      <c r="B76" s="47"/>
      <c r="C76" s="75" t="s">
        <v>23</v>
      </c>
      <c r="F76" s="178" t="str">
        <f>F12</f>
        <v>Zákupy</v>
      </c>
      <c r="I76" s="179" t="s">
        <v>25</v>
      </c>
      <c r="J76" s="80" t="str">
        <f>IF(J12="","",J12)</f>
        <v>23. 3. 2018</v>
      </c>
      <c r="L76" s="47"/>
    </row>
    <row r="77" s="1" customFormat="1" ht="6.96" customHeight="1">
      <c r="B77" s="47"/>
      <c r="I77" s="176"/>
      <c r="L77" s="47"/>
    </row>
    <row r="78" s="1" customFormat="1">
      <c r="B78" s="47"/>
      <c r="C78" s="75" t="s">
        <v>27</v>
      </c>
      <c r="F78" s="178" t="str">
        <f>E15</f>
        <v>Město Zákupy</v>
      </c>
      <c r="I78" s="179" t="s">
        <v>33</v>
      </c>
      <c r="J78" s="178" t="str">
        <f>E21</f>
        <v>Vodohospodářské projekty s.r.o.</v>
      </c>
      <c r="L78" s="47"/>
    </row>
    <row r="79" s="1" customFormat="1" ht="14.4" customHeight="1">
      <c r="B79" s="47"/>
      <c r="C79" s="75" t="s">
        <v>31</v>
      </c>
      <c r="F79" s="178" t="str">
        <f>IF(E18="","",E18)</f>
        <v/>
      </c>
      <c r="I79" s="176"/>
      <c r="L79" s="47"/>
    </row>
    <row r="80" s="1" customFormat="1" ht="10.32" customHeight="1">
      <c r="B80" s="47"/>
      <c r="I80" s="176"/>
      <c r="L80" s="47"/>
    </row>
    <row r="81" s="9" customFormat="1" ht="29.28" customHeight="1">
      <c r="B81" s="180"/>
      <c r="C81" s="181" t="s">
        <v>133</v>
      </c>
      <c r="D81" s="182" t="s">
        <v>57</v>
      </c>
      <c r="E81" s="182" t="s">
        <v>53</v>
      </c>
      <c r="F81" s="182" t="s">
        <v>134</v>
      </c>
      <c r="G81" s="182" t="s">
        <v>135</v>
      </c>
      <c r="H81" s="182" t="s">
        <v>136</v>
      </c>
      <c r="I81" s="183" t="s">
        <v>137</v>
      </c>
      <c r="J81" s="182" t="s">
        <v>123</v>
      </c>
      <c r="K81" s="184" t="s">
        <v>138</v>
      </c>
      <c r="L81" s="180"/>
      <c r="M81" s="93" t="s">
        <v>139</v>
      </c>
      <c r="N81" s="94" t="s">
        <v>42</v>
      </c>
      <c r="O81" s="94" t="s">
        <v>140</v>
      </c>
      <c r="P81" s="94" t="s">
        <v>141</v>
      </c>
      <c r="Q81" s="94" t="s">
        <v>142</v>
      </c>
      <c r="R81" s="94" t="s">
        <v>143</v>
      </c>
      <c r="S81" s="94" t="s">
        <v>144</v>
      </c>
      <c r="T81" s="95" t="s">
        <v>145</v>
      </c>
    </row>
    <row r="82" s="1" customFormat="1" ht="29.28" customHeight="1">
      <c r="B82" s="47"/>
      <c r="C82" s="97" t="s">
        <v>124</v>
      </c>
      <c r="I82" s="176"/>
      <c r="J82" s="185">
        <f>BK82</f>
        <v>0</v>
      </c>
      <c r="L82" s="47"/>
      <c r="M82" s="96"/>
      <c r="N82" s="83"/>
      <c r="O82" s="83"/>
      <c r="P82" s="186">
        <f>P83</f>
        <v>0</v>
      </c>
      <c r="Q82" s="83"/>
      <c r="R82" s="186">
        <f>R83</f>
        <v>148.69337259999998</v>
      </c>
      <c r="S82" s="83"/>
      <c r="T82" s="187">
        <f>T83</f>
        <v>18.037500000000001</v>
      </c>
      <c r="AT82" s="25" t="s">
        <v>71</v>
      </c>
      <c r="AU82" s="25" t="s">
        <v>125</v>
      </c>
      <c r="BK82" s="188">
        <f>BK83</f>
        <v>0</v>
      </c>
    </row>
    <row r="83" s="10" customFormat="1" ht="37.44001" customHeight="1">
      <c r="B83" s="189"/>
      <c r="D83" s="190" t="s">
        <v>71</v>
      </c>
      <c r="E83" s="191" t="s">
        <v>146</v>
      </c>
      <c r="F83" s="191" t="s">
        <v>147</v>
      </c>
      <c r="I83" s="192"/>
      <c r="J83" s="193">
        <f>BK83</f>
        <v>0</v>
      </c>
      <c r="L83" s="189"/>
      <c r="M83" s="194"/>
      <c r="N83" s="195"/>
      <c r="O83" s="195"/>
      <c r="P83" s="196">
        <f>P84+P212+P223+P305+P308</f>
        <v>0</v>
      </c>
      <c r="Q83" s="195"/>
      <c r="R83" s="196">
        <f>R84+R212+R223+R305+R308</f>
        <v>148.69337259999998</v>
      </c>
      <c r="S83" s="195"/>
      <c r="T83" s="197">
        <f>T84+T212+T223+T305+T308</f>
        <v>18.037500000000001</v>
      </c>
      <c r="AR83" s="190" t="s">
        <v>80</v>
      </c>
      <c r="AT83" s="198" t="s">
        <v>71</v>
      </c>
      <c r="AU83" s="198" t="s">
        <v>72</v>
      </c>
      <c r="AY83" s="190" t="s">
        <v>148</v>
      </c>
      <c r="BK83" s="199">
        <f>BK84+BK212+BK223+BK305+BK308</f>
        <v>0</v>
      </c>
    </row>
    <row r="84" s="10" customFormat="1" ht="19.92" customHeight="1">
      <c r="B84" s="189"/>
      <c r="D84" s="190" t="s">
        <v>71</v>
      </c>
      <c r="E84" s="200" t="s">
        <v>80</v>
      </c>
      <c r="F84" s="200" t="s">
        <v>149</v>
      </c>
      <c r="I84" s="192"/>
      <c r="J84" s="201">
        <f>BK84</f>
        <v>0</v>
      </c>
      <c r="L84" s="189"/>
      <c r="M84" s="194"/>
      <c r="N84" s="195"/>
      <c r="O84" s="195"/>
      <c r="P84" s="196">
        <f>SUM(P85:P211)</f>
        <v>0</v>
      </c>
      <c r="Q84" s="195"/>
      <c r="R84" s="196">
        <f>SUM(R85:R211)</f>
        <v>0.84390999999999994</v>
      </c>
      <c r="S84" s="195"/>
      <c r="T84" s="197">
        <f>SUM(T85:T211)</f>
        <v>0</v>
      </c>
      <c r="AR84" s="190" t="s">
        <v>80</v>
      </c>
      <c r="AT84" s="198" t="s">
        <v>71</v>
      </c>
      <c r="AU84" s="198" t="s">
        <v>80</v>
      </c>
      <c r="AY84" s="190" t="s">
        <v>148</v>
      </c>
      <c r="BK84" s="199">
        <f>SUM(BK85:BK211)</f>
        <v>0</v>
      </c>
    </row>
    <row r="85" s="1" customFormat="1" ht="16.5" customHeight="1">
      <c r="B85" s="202"/>
      <c r="C85" s="203" t="s">
        <v>80</v>
      </c>
      <c r="D85" s="203" t="s">
        <v>150</v>
      </c>
      <c r="E85" s="204" t="s">
        <v>151</v>
      </c>
      <c r="F85" s="205" t="s">
        <v>152</v>
      </c>
      <c r="G85" s="206" t="s">
        <v>153</v>
      </c>
      <c r="H85" s="207">
        <v>360</v>
      </c>
      <c r="I85" s="208"/>
      <c r="J85" s="209">
        <f>ROUND(I85*H85,2)</f>
        <v>0</v>
      </c>
      <c r="K85" s="205" t="s">
        <v>154</v>
      </c>
      <c r="L85" s="47"/>
      <c r="M85" s="210" t="s">
        <v>5</v>
      </c>
      <c r="N85" s="211" t="s">
        <v>43</v>
      </c>
      <c r="O85" s="48"/>
      <c r="P85" s="212">
        <f>O85*H85</f>
        <v>0</v>
      </c>
      <c r="Q85" s="212">
        <v>0</v>
      </c>
      <c r="R85" s="212">
        <f>Q85*H85</f>
        <v>0</v>
      </c>
      <c r="S85" s="212">
        <v>0</v>
      </c>
      <c r="T85" s="213">
        <f>S85*H85</f>
        <v>0</v>
      </c>
      <c r="AR85" s="25" t="s">
        <v>155</v>
      </c>
      <c r="AT85" s="25" t="s">
        <v>150</v>
      </c>
      <c r="AU85" s="25" t="s">
        <v>83</v>
      </c>
      <c r="AY85" s="25" t="s">
        <v>148</v>
      </c>
      <c r="BE85" s="214">
        <f>IF(N85="základní",J85,0)</f>
        <v>0</v>
      </c>
      <c r="BF85" s="214">
        <f>IF(N85="snížená",J85,0)</f>
        <v>0</v>
      </c>
      <c r="BG85" s="214">
        <f>IF(N85="zákl. přenesená",J85,0)</f>
        <v>0</v>
      </c>
      <c r="BH85" s="214">
        <f>IF(N85="sníž. přenesená",J85,0)</f>
        <v>0</v>
      </c>
      <c r="BI85" s="214">
        <f>IF(N85="nulová",J85,0)</f>
        <v>0</v>
      </c>
      <c r="BJ85" s="25" t="s">
        <v>80</v>
      </c>
      <c r="BK85" s="214">
        <f>ROUND(I85*H85,2)</f>
        <v>0</v>
      </c>
      <c r="BL85" s="25" t="s">
        <v>155</v>
      </c>
      <c r="BM85" s="25" t="s">
        <v>156</v>
      </c>
    </row>
    <row r="86" s="1" customFormat="1">
      <c r="B86" s="47"/>
      <c r="D86" s="215" t="s">
        <v>157</v>
      </c>
      <c r="F86" s="216" t="s">
        <v>158</v>
      </c>
      <c r="I86" s="176"/>
      <c r="L86" s="47"/>
      <c r="M86" s="217"/>
      <c r="N86" s="48"/>
      <c r="O86" s="48"/>
      <c r="P86" s="48"/>
      <c r="Q86" s="48"/>
      <c r="R86" s="48"/>
      <c r="S86" s="48"/>
      <c r="T86" s="86"/>
      <c r="AT86" s="25" t="s">
        <v>157</v>
      </c>
      <c r="AU86" s="25" t="s">
        <v>83</v>
      </c>
    </row>
    <row r="87" s="11" customFormat="1">
      <c r="B87" s="218"/>
      <c r="D87" s="215" t="s">
        <v>159</v>
      </c>
      <c r="E87" s="219" t="s">
        <v>5</v>
      </c>
      <c r="F87" s="220" t="s">
        <v>160</v>
      </c>
      <c r="H87" s="219" t="s">
        <v>5</v>
      </c>
      <c r="I87" s="221"/>
      <c r="L87" s="218"/>
      <c r="M87" s="222"/>
      <c r="N87" s="223"/>
      <c r="O87" s="223"/>
      <c r="P87" s="223"/>
      <c r="Q87" s="223"/>
      <c r="R87" s="223"/>
      <c r="S87" s="223"/>
      <c r="T87" s="224"/>
      <c r="AT87" s="219" t="s">
        <v>159</v>
      </c>
      <c r="AU87" s="219" t="s">
        <v>83</v>
      </c>
      <c r="AV87" s="11" t="s">
        <v>80</v>
      </c>
      <c r="AW87" s="11" t="s">
        <v>35</v>
      </c>
      <c r="AX87" s="11" t="s">
        <v>72</v>
      </c>
      <c r="AY87" s="219" t="s">
        <v>148</v>
      </c>
    </row>
    <row r="88" s="12" customFormat="1">
      <c r="B88" s="225"/>
      <c r="D88" s="215" t="s">
        <v>159</v>
      </c>
      <c r="E88" s="226" t="s">
        <v>5</v>
      </c>
      <c r="F88" s="227" t="s">
        <v>785</v>
      </c>
      <c r="H88" s="228">
        <v>360</v>
      </c>
      <c r="I88" s="229"/>
      <c r="L88" s="225"/>
      <c r="M88" s="230"/>
      <c r="N88" s="231"/>
      <c r="O88" s="231"/>
      <c r="P88" s="231"/>
      <c r="Q88" s="231"/>
      <c r="R88" s="231"/>
      <c r="S88" s="231"/>
      <c r="T88" s="232"/>
      <c r="AT88" s="226" t="s">
        <v>159</v>
      </c>
      <c r="AU88" s="226" t="s">
        <v>83</v>
      </c>
      <c r="AV88" s="12" t="s">
        <v>83</v>
      </c>
      <c r="AW88" s="12" t="s">
        <v>35</v>
      </c>
      <c r="AX88" s="12" t="s">
        <v>80</v>
      </c>
      <c r="AY88" s="226" t="s">
        <v>148</v>
      </c>
    </row>
    <row r="89" s="1" customFormat="1" ht="25.5" customHeight="1">
      <c r="B89" s="202"/>
      <c r="C89" s="203" t="s">
        <v>83</v>
      </c>
      <c r="D89" s="203" t="s">
        <v>150</v>
      </c>
      <c r="E89" s="204" t="s">
        <v>162</v>
      </c>
      <c r="F89" s="205" t="s">
        <v>163</v>
      </c>
      <c r="G89" s="206" t="s">
        <v>164</v>
      </c>
      <c r="H89" s="207">
        <v>60</v>
      </c>
      <c r="I89" s="208"/>
      <c r="J89" s="209">
        <f>ROUND(I89*H89,2)</f>
        <v>0</v>
      </c>
      <c r="K89" s="205" t="s">
        <v>154</v>
      </c>
      <c r="L89" s="47"/>
      <c r="M89" s="210" t="s">
        <v>5</v>
      </c>
      <c r="N89" s="211" t="s">
        <v>43</v>
      </c>
      <c r="O89" s="48"/>
      <c r="P89" s="212">
        <f>O89*H89</f>
        <v>0</v>
      </c>
      <c r="Q89" s="212">
        <v>0</v>
      </c>
      <c r="R89" s="212">
        <f>Q89*H89</f>
        <v>0</v>
      </c>
      <c r="S89" s="212">
        <v>0</v>
      </c>
      <c r="T89" s="213">
        <f>S89*H89</f>
        <v>0</v>
      </c>
      <c r="AR89" s="25" t="s">
        <v>155</v>
      </c>
      <c r="AT89" s="25" t="s">
        <v>150</v>
      </c>
      <c r="AU89" s="25" t="s">
        <v>83</v>
      </c>
      <c r="AY89" s="25" t="s">
        <v>148</v>
      </c>
      <c r="BE89" s="214">
        <f>IF(N89="základní",J89,0)</f>
        <v>0</v>
      </c>
      <c r="BF89" s="214">
        <f>IF(N89="snížená",J89,0)</f>
        <v>0</v>
      </c>
      <c r="BG89" s="214">
        <f>IF(N89="zákl. přenesená",J89,0)</f>
        <v>0</v>
      </c>
      <c r="BH89" s="214">
        <f>IF(N89="sníž. přenesená",J89,0)</f>
        <v>0</v>
      </c>
      <c r="BI89" s="214">
        <f>IF(N89="nulová",J89,0)</f>
        <v>0</v>
      </c>
      <c r="BJ89" s="25" t="s">
        <v>80</v>
      </c>
      <c r="BK89" s="214">
        <f>ROUND(I89*H89,2)</f>
        <v>0</v>
      </c>
      <c r="BL89" s="25" t="s">
        <v>155</v>
      </c>
      <c r="BM89" s="25" t="s">
        <v>165</v>
      </c>
    </row>
    <row r="90" s="1" customFormat="1">
      <c r="B90" s="47"/>
      <c r="D90" s="215" t="s">
        <v>157</v>
      </c>
      <c r="F90" s="216" t="s">
        <v>166</v>
      </c>
      <c r="I90" s="176"/>
      <c r="L90" s="47"/>
      <c r="M90" s="217"/>
      <c r="N90" s="48"/>
      <c r="O90" s="48"/>
      <c r="P90" s="48"/>
      <c r="Q90" s="48"/>
      <c r="R90" s="48"/>
      <c r="S90" s="48"/>
      <c r="T90" s="86"/>
      <c r="AT90" s="25" t="s">
        <v>157</v>
      </c>
      <c r="AU90" s="25" t="s">
        <v>83</v>
      </c>
    </row>
    <row r="91" s="11" customFormat="1">
      <c r="B91" s="218"/>
      <c r="D91" s="215" t="s">
        <v>159</v>
      </c>
      <c r="E91" s="219" t="s">
        <v>5</v>
      </c>
      <c r="F91" s="220" t="s">
        <v>160</v>
      </c>
      <c r="H91" s="219" t="s">
        <v>5</v>
      </c>
      <c r="I91" s="221"/>
      <c r="L91" s="218"/>
      <c r="M91" s="222"/>
      <c r="N91" s="223"/>
      <c r="O91" s="223"/>
      <c r="P91" s="223"/>
      <c r="Q91" s="223"/>
      <c r="R91" s="223"/>
      <c r="S91" s="223"/>
      <c r="T91" s="224"/>
      <c r="AT91" s="219" t="s">
        <v>159</v>
      </c>
      <c r="AU91" s="219" t="s">
        <v>83</v>
      </c>
      <c r="AV91" s="11" t="s">
        <v>80</v>
      </c>
      <c r="AW91" s="11" t="s">
        <v>35</v>
      </c>
      <c r="AX91" s="11" t="s">
        <v>72</v>
      </c>
      <c r="AY91" s="219" t="s">
        <v>148</v>
      </c>
    </row>
    <row r="92" s="12" customFormat="1">
      <c r="B92" s="225"/>
      <c r="D92" s="215" t="s">
        <v>159</v>
      </c>
      <c r="E92" s="226" t="s">
        <v>5</v>
      </c>
      <c r="F92" s="227" t="s">
        <v>501</v>
      </c>
      <c r="H92" s="228">
        <v>60</v>
      </c>
      <c r="I92" s="229"/>
      <c r="L92" s="225"/>
      <c r="M92" s="230"/>
      <c r="N92" s="231"/>
      <c r="O92" s="231"/>
      <c r="P92" s="231"/>
      <c r="Q92" s="231"/>
      <c r="R92" s="231"/>
      <c r="S92" s="231"/>
      <c r="T92" s="232"/>
      <c r="AT92" s="226" t="s">
        <v>159</v>
      </c>
      <c r="AU92" s="226" t="s">
        <v>83</v>
      </c>
      <c r="AV92" s="12" t="s">
        <v>83</v>
      </c>
      <c r="AW92" s="12" t="s">
        <v>35</v>
      </c>
      <c r="AX92" s="12" t="s">
        <v>80</v>
      </c>
      <c r="AY92" s="226" t="s">
        <v>148</v>
      </c>
    </row>
    <row r="93" s="1" customFormat="1" ht="16.5" customHeight="1">
      <c r="B93" s="202"/>
      <c r="C93" s="203" t="s">
        <v>168</v>
      </c>
      <c r="D93" s="203" t="s">
        <v>150</v>
      </c>
      <c r="E93" s="204" t="s">
        <v>169</v>
      </c>
      <c r="F93" s="205" t="s">
        <v>170</v>
      </c>
      <c r="G93" s="206" t="s">
        <v>171</v>
      </c>
      <c r="H93" s="207">
        <v>3</v>
      </c>
      <c r="I93" s="208"/>
      <c r="J93" s="209">
        <f>ROUND(I93*H93,2)</f>
        <v>0</v>
      </c>
      <c r="K93" s="205" t="s">
        <v>154</v>
      </c>
      <c r="L93" s="47"/>
      <c r="M93" s="210" t="s">
        <v>5</v>
      </c>
      <c r="N93" s="211" t="s">
        <v>43</v>
      </c>
      <c r="O93" s="48"/>
      <c r="P93" s="212">
        <f>O93*H93</f>
        <v>0</v>
      </c>
      <c r="Q93" s="212">
        <v>0.0086800000000000002</v>
      </c>
      <c r="R93" s="212">
        <f>Q93*H93</f>
        <v>0.026040000000000001</v>
      </c>
      <c r="S93" s="212">
        <v>0</v>
      </c>
      <c r="T93" s="213">
        <f>S93*H93</f>
        <v>0</v>
      </c>
      <c r="AR93" s="25" t="s">
        <v>155</v>
      </c>
      <c r="AT93" s="25" t="s">
        <v>150</v>
      </c>
      <c r="AU93" s="25" t="s">
        <v>83</v>
      </c>
      <c r="AY93" s="25" t="s">
        <v>148</v>
      </c>
      <c r="BE93" s="214">
        <f>IF(N93="základní",J93,0)</f>
        <v>0</v>
      </c>
      <c r="BF93" s="214">
        <f>IF(N93="snížená",J93,0)</f>
        <v>0</v>
      </c>
      <c r="BG93" s="214">
        <f>IF(N93="zákl. přenesená",J93,0)</f>
        <v>0</v>
      </c>
      <c r="BH93" s="214">
        <f>IF(N93="sníž. přenesená",J93,0)</f>
        <v>0</v>
      </c>
      <c r="BI93" s="214">
        <f>IF(N93="nulová",J93,0)</f>
        <v>0</v>
      </c>
      <c r="BJ93" s="25" t="s">
        <v>80</v>
      </c>
      <c r="BK93" s="214">
        <f>ROUND(I93*H93,2)</f>
        <v>0</v>
      </c>
      <c r="BL93" s="25" t="s">
        <v>155</v>
      </c>
      <c r="BM93" s="25" t="s">
        <v>172</v>
      </c>
    </row>
    <row r="94" s="1" customFormat="1">
      <c r="B94" s="47"/>
      <c r="D94" s="215" t="s">
        <v>157</v>
      </c>
      <c r="F94" s="216" t="s">
        <v>173</v>
      </c>
      <c r="I94" s="176"/>
      <c r="L94" s="47"/>
      <c r="M94" s="217"/>
      <c r="N94" s="48"/>
      <c r="O94" s="48"/>
      <c r="P94" s="48"/>
      <c r="Q94" s="48"/>
      <c r="R94" s="48"/>
      <c r="S94" s="48"/>
      <c r="T94" s="86"/>
      <c r="AT94" s="25" t="s">
        <v>157</v>
      </c>
      <c r="AU94" s="25" t="s">
        <v>83</v>
      </c>
    </row>
    <row r="95" s="1" customFormat="1" ht="16.5" customHeight="1">
      <c r="B95" s="202"/>
      <c r="C95" s="203" t="s">
        <v>155</v>
      </c>
      <c r="D95" s="203" t="s">
        <v>150</v>
      </c>
      <c r="E95" s="204" t="s">
        <v>174</v>
      </c>
      <c r="F95" s="205" t="s">
        <v>175</v>
      </c>
      <c r="G95" s="206" t="s">
        <v>171</v>
      </c>
      <c r="H95" s="207">
        <v>6</v>
      </c>
      <c r="I95" s="208"/>
      <c r="J95" s="209">
        <f>ROUND(I95*H95,2)</f>
        <v>0</v>
      </c>
      <c r="K95" s="205" t="s">
        <v>154</v>
      </c>
      <c r="L95" s="47"/>
      <c r="M95" s="210" t="s">
        <v>5</v>
      </c>
      <c r="N95" s="211" t="s">
        <v>43</v>
      </c>
      <c r="O95" s="48"/>
      <c r="P95" s="212">
        <f>O95*H95</f>
        <v>0</v>
      </c>
      <c r="Q95" s="212">
        <v>0.036900000000000002</v>
      </c>
      <c r="R95" s="212">
        <f>Q95*H95</f>
        <v>0.22140000000000001</v>
      </c>
      <c r="S95" s="212">
        <v>0</v>
      </c>
      <c r="T95" s="213">
        <f>S95*H95</f>
        <v>0</v>
      </c>
      <c r="AR95" s="25" t="s">
        <v>155</v>
      </c>
      <c r="AT95" s="25" t="s">
        <v>150</v>
      </c>
      <c r="AU95" s="25" t="s">
        <v>83</v>
      </c>
      <c r="AY95" s="25" t="s">
        <v>148</v>
      </c>
      <c r="BE95" s="214">
        <f>IF(N95="základní",J95,0)</f>
        <v>0</v>
      </c>
      <c r="BF95" s="214">
        <f>IF(N95="snížená",J95,0)</f>
        <v>0</v>
      </c>
      <c r="BG95" s="214">
        <f>IF(N95="zákl. přenesená",J95,0)</f>
        <v>0</v>
      </c>
      <c r="BH95" s="214">
        <f>IF(N95="sníž. přenesená",J95,0)</f>
        <v>0</v>
      </c>
      <c r="BI95" s="214">
        <f>IF(N95="nulová",J95,0)</f>
        <v>0</v>
      </c>
      <c r="BJ95" s="25" t="s">
        <v>80</v>
      </c>
      <c r="BK95" s="214">
        <f>ROUND(I95*H95,2)</f>
        <v>0</v>
      </c>
      <c r="BL95" s="25" t="s">
        <v>155</v>
      </c>
      <c r="BM95" s="25" t="s">
        <v>176</v>
      </c>
    </row>
    <row r="96" s="1" customFormat="1">
      <c r="B96" s="47"/>
      <c r="D96" s="215" t="s">
        <v>157</v>
      </c>
      <c r="F96" s="216" t="s">
        <v>177</v>
      </c>
      <c r="I96" s="176"/>
      <c r="L96" s="47"/>
      <c r="M96" s="217"/>
      <c r="N96" s="48"/>
      <c r="O96" s="48"/>
      <c r="P96" s="48"/>
      <c r="Q96" s="48"/>
      <c r="R96" s="48"/>
      <c r="S96" s="48"/>
      <c r="T96" s="86"/>
      <c r="AT96" s="25" t="s">
        <v>157</v>
      </c>
      <c r="AU96" s="25" t="s">
        <v>83</v>
      </c>
    </row>
    <row r="97" s="1" customFormat="1" ht="25.5" customHeight="1">
      <c r="B97" s="202"/>
      <c r="C97" s="203" t="s">
        <v>178</v>
      </c>
      <c r="D97" s="203" t="s">
        <v>150</v>
      </c>
      <c r="E97" s="204" t="s">
        <v>179</v>
      </c>
      <c r="F97" s="205" t="s">
        <v>180</v>
      </c>
      <c r="G97" s="206" t="s">
        <v>181</v>
      </c>
      <c r="H97" s="207">
        <v>18.5</v>
      </c>
      <c r="I97" s="208"/>
      <c r="J97" s="209">
        <f>ROUND(I97*H97,2)</f>
        <v>0</v>
      </c>
      <c r="K97" s="205" t="s">
        <v>154</v>
      </c>
      <c r="L97" s="47"/>
      <c r="M97" s="210" t="s">
        <v>5</v>
      </c>
      <c r="N97" s="211" t="s">
        <v>43</v>
      </c>
      <c r="O97" s="48"/>
      <c r="P97" s="212">
        <f>O97*H97</f>
        <v>0</v>
      </c>
      <c r="Q97" s="212">
        <v>0</v>
      </c>
      <c r="R97" s="212">
        <f>Q97*H97</f>
        <v>0</v>
      </c>
      <c r="S97" s="212">
        <v>0</v>
      </c>
      <c r="T97" s="213">
        <f>S97*H97</f>
        <v>0</v>
      </c>
      <c r="AR97" s="25" t="s">
        <v>155</v>
      </c>
      <c r="AT97" s="25" t="s">
        <v>150</v>
      </c>
      <c r="AU97" s="25" t="s">
        <v>83</v>
      </c>
      <c r="AY97" s="25" t="s">
        <v>148</v>
      </c>
      <c r="BE97" s="214">
        <f>IF(N97="základní",J97,0)</f>
        <v>0</v>
      </c>
      <c r="BF97" s="214">
        <f>IF(N97="snížená",J97,0)</f>
        <v>0</v>
      </c>
      <c r="BG97" s="214">
        <f>IF(N97="zákl. přenesená",J97,0)</f>
        <v>0</v>
      </c>
      <c r="BH97" s="214">
        <f>IF(N97="sníž. přenesená",J97,0)</f>
        <v>0</v>
      </c>
      <c r="BI97" s="214">
        <f>IF(N97="nulová",J97,0)</f>
        <v>0</v>
      </c>
      <c r="BJ97" s="25" t="s">
        <v>80</v>
      </c>
      <c r="BK97" s="214">
        <f>ROUND(I97*H97,2)</f>
        <v>0</v>
      </c>
      <c r="BL97" s="25" t="s">
        <v>155</v>
      </c>
      <c r="BM97" s="25" t="s">
        <v>182</v>
      </c>
    </row>
    <row r="98" s="1" customFormat="1">
      <c r="B98" s="47"/>
      <c r="D98" s="215" t="s">
        <v>157</v>
      </c>
      <c r="F98" s="216" t="s">
        <v>183</v>
      </c>
      <c r="I98" s="176"/>
      <c r="L98" s="47"/>
      <c r="M98" s="217"/>
      <c r="N98" s="48"/>
      <c r="O98" s="48"/>
      <c r="P98" s="48"/>
      <c r="Q98" s="48"/>
      <c r="R98" s="48"/>
      <c r="S98" s="48"/>
      <c r="T98" s="86"/>
      <c r="AT98" s="25" t="s">
        <v>157</v>
      </c>
      <c r="AU98" s="25" t="s">
        <v>83</v>
      </c>
    </row>
    <row r="99" s="12" customFormat="1">
      <c r="B99" s="225"/>
      <c r="D99" s="215" t="s">
        <v>159</v>
      </c>
      <c r="E99" s="226" t="s">
        <v>5</v>
      </c>
      <c r="F99" s="227" t="s">
        <v>786</v>
      </c>
      <c r="H99" s="228">
        <v>13.5</v>
      </c>
      <c r="I99" s="229"/>
      <c r="L99" s="225"/>
      <c r="M99" s="230"/>
      <c r="N99" s="231"/>
      <c r="O99" s="231"/>
      <c r="P99" s="231"/>
      <c r="Q99" s="231"/>
      <c r="R99" s="231"/>
      <c r="S99" s="231"/>
      <c r="T99" s="232"/>
      <c r="AT99" s="226" t="s">
        <v>159</v>
      </c>
      <c r="AU99" s="226" t="s">
        <v>83</v>
      </c>
      <c r="AV99" s="12" t="s">
        <v>83</v>
      </c>
      <c r="AW99" s="12" t="s">
        <v>35</v>
      </c>
      <c r="AX99" s="12" t="s">
        <v>72</v>
      </c>
      <c r="AY99" s="226" t="s">
        <v>148</v>
      </c>
    </row>
    <row r="100" s="12" customFormat="1">
      <c r="B100" s="225"/>
      <c r="D100" s="215" t="s">
        <v>159</v>
      </c>
      <c r="E100" s="226" t="s">
        <v>5</v>
      </c>
      <c r="F100" s="227" t="s">
        <v>787</v>
      </c>
      <c r="H100" s="228">
        <v>5</v>
      </c>
      <c r="I100" s="229"/>
      <c r="L100" s="225"/>
      <c r="M100" s="230"/>
      <c r="N100" s="231"/>
      <c r="O100" s="231"/>
      <c r="P100" s="231"/>
      <c r="Q100" s="231"/>
      <c r="R100" s="231"/>
      <c r="S100" s="231"/>
      <c r="T100" s="232"/>
      <c r="AT100" s="226" t="s">
        <v>159</v>
      </c>
      <c r="AU100" s="226" t="s">
        <v>83</v>
      </c>
      <c r="AV100" s="12" t="s">
        <v>83</v>
      </c>
      <c r="AW100" s="12" t="s">
        <v>35</v>
      </c>
      <c r="AX100" s="12" t="s">
        <v>72</v>
      </c>
      <c r="AY100" s="226" t="s">
        <v>148</v>
      </c>
    </row>
    <row r="101" s="13" customFormat="1">
      <c r="B101" s="233"/>
      <c r="D101" s="215" t="s">
        <v>159</v>
      </c>
      <c r="E101" s="234" t="s">
        <v>5</v>
      </c>
      <c r="F101" s="235" t="s">
        <v>186</v>
      </c>
      <c r="H101" s="236">
        <v>18.5</v>
      </c>
      <c r="I101" s="237"/>
      <c r="L101" s="233"/>
      <c r="M101" s="238"/>
      <c r="N101" s="239"/>
      <c r="O101" s="239"/>
      <c r="P101" s="239"/>
      <c r="Q101" s="239"/>
      <c r="R101" s="239"/>
      <c r="S101" s="239"/>
      <c r="T101" s="240"/>
      <c r="AT101" s="234" t="s">
        <v>159</v>
      </c>
      <c r="AU101" s="234" t="s">
        <v>83</v>
      </c>
      <c r="AV101" s="13" t="s">
        <v>155</v>
      </c>
      <c r="AW101" s="13" t="s">
        <v>35</v>
      </c>
      <c r="AX101" s="13" t="s">
        <v>80</v>
      </c>
      <c r="AY101" s="234" t="s">
        <v>148</v>
      </c>
    </row>
    <row r="102" s="1" customFormat="1" ht="16.5" customHeight="1">
      <c r="B102" s="202"/>
      <c r="C102" s="203" t="s">
        <v>187</v>
      </c>
      <c r="D102" s="203" t="s">
        <v>150</v>
      </c>
      <c r="E102" s="204" t="s">
        <v>662</v>
      </c>
      <c r="F102" s="205" t="s">
        <v>663</v>
      </c>
      <c r="G102" s="206" t="s">
        <v>181</v>
      </c>
      <c r="H102" s="207">
        <v>0.48799999999999999</v>
      </c>
      <c r="I102" s="208"/>
      <c r="J102" s="209">
        <f>ROUND(I102*H102,2)</f>
        <v>0</v>
      </c>
      <c r="K102" s="205" t="s">
        <v>154</v>
      </c>
      <c r="L102" s="47"/>
      <c r="M102" s="210" t="s">
        <v>5</v>
      </c>
      <c r="N102" s="211" t="s">
        <v>43</v>
      </c>
      <c r="O102" s="48"/>
      <c r="P102" s="212">
        <f>O102*H102</f>
        <v>0</v>
      </c>
      <c r="Q102" s="212">
        <v>0</v>
      </c>
      <c r="R102" s="212">
        <f>Q102*H102</f>
        <v>0</v>
      </c>
      <c r="S102" s="212">
        <v>0</v>
      </c>
      <c r="T102" s="213">
        <f>S102*H102</f>
        <v>0</v>
      </c>
      <c r="AR102" s="25" t="s">
        <v>155</v>
      </c>
      <c r="AT102" s="25" t="s">
        <v>150</v>
      </c>
      <c r="AU102" s="25" t="s">
        <v>83</v>
      </c>
      <c r="AY102" s="25" t="s">
        <v>148</v>
      </c>
      <c r="BE102" s="214">
        <f>IF(N102="základní",J102,0)</f>
        <v>0</v>
      </c>
      <c r="BF102" s="214">
        <f>IF(N102="snížená",J102,0)</f>
        <v>0</v>
      </c>
      <c r="BG102" s="214">
        <f>IF(N102="zákl. přenesená",J102,0)</f>
        <v>0</v>
      </c>
      <c r="BH102" s="214">
        <f>IF(N102="sníž. přenesená",J102,0)</f>
        <v>0</v>
      </c>
      <c r="BI102" s="214">
        <f>IF(N102="nulová",J102,0)</f>
        <v>0</v>
      </c>
      <c r="BJ102" s="25" t="s">
        <v>80</v>
      </c>
      <c r="BK102" s="214">
        <f>ROUND(I102*H102,2)</f>
        <v>0</v>
      </c>
      <c r="BL102" s="25" t="s">
        <v>155</v>
      </c>
      <c r="BM102" s="25" t="s">
        <v>788</v>
      </c>
    </row>
    <row r="103" s="1" customFormat="1">
      <c r="B103" s="47"/>
      <c r="D103" s="215" t="s">
        <v>157</v>
      </c>
      <c r="F103" s="216" t="s">
        <v>665</v>
      </c>
      <c r="I103" s="176"/>
      <c r="L103" s="47"/>
      <c r="M103" s="217"/>
      <c r="N103" s="48"/>
      <c r="O103" s="48"/>
      <c r="P103" s="48"/>
      <c r="Q103" s="48"/>
      <c r="R103" s="48"/>
      <c r="S103" s="48"/>
      <c r="T103" s="86"/>
      <c r="AT103" s="25" t="s">
        <v>157</v>
      </c>
      <c r="AU103" s="25" t="s">
        <v>83</v>
      </c>
    </row>
    <row r="104" s="12" customFormat="1">
      <c r="B104" s="225"/>
      <c r="D104" s="215" t="s">
        <v>159</v>
      </c>
      <c r="E104" s="226" t="s">
        <v>5</v>
      </c>
      <c r="F104" s="227" t="s">
        <v>789</v>
      </c>
      <c r="H104" s="228">
        <v>0.48799999999999999</v>
      </c>
      <c r="I104" s="229"/>
      <c r="L104" s="225"/>
      <c r="M104" s="230"/>
      <c r="N104" s="231"/>
      <c r="O104" s="231"/>
      <c r="P104" s="231"/>
      <c r="Q104" s="231"/>
      <c r="R104" s="231"/>
      <c r="S104" s="231"/>
      <c r="T104" s="232"/>
      <c r="AT104" s="226" t="s">
        <v>159</v>
      </c>
      <c r="AU104" s="226" t="s">
        <v>83</v>
      </c>
      <c r="AV104" s="12" t="s">
        <v>83</v>
      </c>
      <c r="AW104" s="12" t="s">
        <v>35</v>
      </c>
      <c r="AX104" s="12" t="s">
        <v>80</v>
      </c>
      <c r="AY104" s="226" t="s">
        <v>148</v>
      </c>
    </row>
    <row r="105" s="1" customFormat="1" ht="16.5" customHeight="1">
      <c r="B105" s="202"/>
      <c r="C105" s="203" t="s">
        <v>208</v>
      </c>
      <c r="D105" s="203" t="s">
        <v>150</v>
      </c>
      <c r="E105" s="204" t="s">
        <v>188</v>
      </c>
      <c r="F105" s="205" t="s">
        <v>189</v>
      </c>
      <c r="G105" s="206" t="s">
        <v>181</v>
      </c>
      <c r="H105" s="207">
        <v>356.51799999999997</v>
      </c>
      <c r="I105" s="208"/>
      <c r="J105" s="209">
        <f>ROUND(I105*H105,2)</f>
        <v>0</v>
      </c>
      <c r="K105" s="205" t="s">
        <v>154</v>
      </c>
      <c r="L105" s="47"/>
      <c r="M105" s="210" t="s">
        <v>5</v>
      </c>
      <c r="N105" s="211" t="s">
        <v>43</v>
      </c>
      <c r="O105" s="48"/>
      <c r="P105" s="212">
        <f>O105*H105</f>
        <v>0</v>
      </c>
      <c r="Q105" s="212">
        <v>0</v>
      </c>
      <c r="R105" s="212">
        <f>Q105*H105</f>
        <v>0</v>
      </c>
      <c r="S105" s="212">
        <v>0</v>
      </c>
      <c r="T105" s="213">
        <f>S105*H105</f>
        <v>0</v>
      </c>
      <c r="AR105" s="25" t="s">
        <v>155</v>
      </c>
      <c r="AT105" s="25" t="s">
        <v>150</v>
      </c>
      <c r="AU105" s="25" t="s">
        <v>83</v>
      </c>
      <c r="AY105" s="25" t="s">
        <v>148</v>
      </c>
      <c r="BE105" s="214">
        <f>IF(N105="základní",J105,0)</f>
        <v>0</v>
      </c>
      <c r="BF105" s="214">
        <f>IF(N105="snížená",J105,0)</f>
        <v>0</v>
      </c>
      <c r="BG105" s="214">
        <f>IF(N105="zákl. přenesená",J105,0)</f>
        <v>0</v>
      </c>
      <c r="BH105" s="214">
        <f>IF(N105="sníž. přenesená",J105,0)</f>
        <v>0</v>
      </c>
      <c r="BI105" s="214">
        <f>IF(N105="nulová",J105,0)</f>
        <v>0</v>
      </c>
      <c r="BJ105" s="25" t="s">
        <v>80</v>
      </c>
      <c r="BK105" s="214">
        <f>ROUND(I105*H105,2)</f>
        <v>0</v>
      </c>
      <c r="BL105" s="25" t="s">
        <v>155</v>
      </c>
      <c r="BM105" s="25" t="s">
        <v>190</v>
      </c>
    </row>
    <row r="106" s="1" customFormat="1">
      <c r="B106" s="47"/>
      <c r="D106" s="215" t="s">
        <v>157</v>
      </c>
      <c r="F106" s="216" t="s">
        <v>191</v>
      </c>
      <c r="I106" s="176"/>
      <c r="L106" s="47"/>
      <c r="M106" s="217"/>
      <c r="N106" s="48"/>
      <c r="O106" s="48"/>
      <c r="P106" s="48"/>
      <c r="Q106" s="48"/>
      <c r="R106" s="48"/>
      <c r="S106" s="48"/>
      <c r="T106" s="86"/>
      <c r="AT106" s="25" t="s">
        <v>157</v>
      </c>
      <c r="AU106" s="25" t="s">
        <v>83</v>
      </c>
    </row>
    <row r="107" s="11" customFormat="1">
      <c r="B107" s="218"/>
      <c r="D107" s="215" t="s">
        <v>159</v>
      </c>
      <c r="E107" s="219" t="s">
        <v>5</v>
      </c>
      <c r="F107" s="220" t="s">
        <v>192</v>
      </c>
      <c r="H107" s="219" t="s">
        <v>5</v>
      </c>
      <c r="I107" s="221"/>
      <c r="L107" s="218"/>
      <c r="M107" s="222"/>
      <c r="N107" s="223"/>
      <c r="O107" s="223"/>
      <c r="P107" s="223"/>
      <c r="Q107" s="223"/>
      <c r="R107" s="223"/>
      <c r="S107" s="223"/>
      <c r="T107" s="224"/>
      <c r="AT107" s="219" t="s">
        <v>159</v>
      </c>
      <c r="AU107" s="219" t="s">
        <v>83</v>
      </c>
      <c r="AV107" s="11" t="s">
        <v>80</v>
      </c>
      <c r="AW107" s="11" t="s">
        <v>35</v>
      </c>
      <c r="AX107" s="11" t="s">
        <v>72</v>
      </c>
      <c r="AY107" s="219" t="s">
        <v>148</v>
      </c>
    </row>
    <row r="108" s="12" customFormat="1">
      <c r="B108" s="225"/>
      <c r="D108" s="215" t="s">
        <v>159</v>
      </c>
      <c r="E108" s="226" t="s">
        <v>5</v>
      </c>
      <c r="F108" s="227" t="s">
        <v>790</v>
      </c>
      <c r="H108" s="228">
        <v>115.83</v>
      </c>
      <c r="I108" s="229"/>
      <c r="L108" s="225"/>
      <c r="M108" s="230"/>
      <c r="N108" s="231"/>
      <c r="O108" s="231"/>
      <c r="P108" s="231"/>
      <c r="Q108" s="231"/>
      <c r="R108" s="231"/>
      <c r="S108" s="231"/>
      <c r="T108" s="232"/>
      <c r="AT108" s="226" t="s">
        <v>159</v>
      </c>
      <c r="AU108" s="226" t="s">
        <v>83</v>
      </c>
      <c r="AV108" s="12" t="s">
        <v>83</v>
      </c>
      <c r="AW108" s="12" t="s">
        <v>35</v>
      </c>
      <c r="AX108" s="12" t="s">
        <v>72</v>
      </c>
      <c r="AY108" s="226" t="s">
        <v>148</v>
      </c>
    </row>
    <row r="109" s="12" customFormat="1">
      <c r="B109" s="225"/>
      <c r="D109" s="215" t="s">
        <v>159</v>
      </c>
      <c r="E109" s="226" t="s">
        <v>5</v>
      </c>
      <c r="F109" s="227" t="s">
        <v>791</v>
      </c>
      <c r="H109" s="228">
        <v>465.00999999999999</v>
      </c>
      <c r="I109" s="229"/>
      <c r="L109" s="225"/>
      <c r="M109" s="230"/>
      <c r="N109" s="231"/>
      <c r="O109" s="231"/>
      <c r="P109" s="231"/>
      <c r="Q109" s="231"/>
      <c r="R109" s="231"/>
      <c r="S109" s="231"/>
      <c r="T109" s="232"/>
      <c r="AT109" s="226" t="s">
        <v>159</v>
      </c>
      <c r="AU109" s="226" t="s">
        <v>83</v>
      </c>
      <c r="AV109" s="12" t="s">
        <v>83</v>
      </c>
      <c r="AW109" s="12" t="s">
        <v>35</v>
      </c>
      <c r="AX109" s="12" t="s">
        <v>72</v>
      </c>
      <c r="AY109" s="226" t="s">
        <v>148</v>
      </c>
    </row>
    <row r="110" s="12" customFormat="1">
      <c r="B110" s="225"/>
      <c r="D110" s="215" t="s">
        <v>159</v>
      </c>
      <c r="E110" s="226" t="s">
        <v>5</v>
      </c>
      <c r="F110" s="227" t="s">
        <v>792</v>
      </c>
      <c r="H110" s="228">
        <v>39.780000000000001</v>
      </c>
      <c r="I110" s="229"/>
      <c r="L110" s="225"/>
      <c r="M110" s="230"/>
      <c r="N110" s="231"/>
      <c r="O110" s="231"/>
      <c r="P110" s="231"/>
      <c r="Q110" s="231"/>
      <c r="R110" s="231"/>
      <c r="S110" s="231"/>
      <c r="T110" s="232"/>
      <c r="AT110" s="226" t="s">
        <v>159</v>
      </c>
      <c r="AU110" s="226" t="s">
        <v>83</v>
      </c>
      <c r="AV110" s="12" t="s">
        <v>83</v>
      </c>
      <c r="AW110" s="12" t="s">
        <v>35</v>
      </c>
      <c r="AX110" s="12" t="s">
        <v>72</v>
      </c>
      <c r="AY110" s="226" t="s">
        <v>148</v>
      </c>
    </row>
    <row r="111" s="12" customFormat="1">
      <c r="B111" s="225"/>
      <c r="D111" s="215" t="s">
        <v>159</v>
      </c>
      <c r="E111" s="226" t="s">
        <v>5</v>
      </c>
      <c r="F111" s="227" t="s">
        <v>793</v>
      </c>
      <c r="H111" s="228">
        <v>199.68000000000001</v>
      </c>
      <c r="I111" s="229"/>
      <c r="L111" s="225"/>
      <c r="M111" s="230"/>
      <c r="N111" s="231"/>
      <c r="O111" s="231"/>
      <c r="P111" s="231"/>
      <c r="Q111" s="231"/>
      <c r="R111" s="231"/>
      <c r="S111" s="231"/>
      <c r="T111" s="232"/>
      <c r="AT111" s="226" t="s">
        <v>159</v>
      </c>
      <c r="AU111" s="226" t="s">
        <v>83</v>
      </c>
      <c r="AV111" s="12" t="s">
        <v>83</v>
      </c>
      <c r="AW111" s="12" t="s">
        <v>35</v>
      </c>
      <c r="AX111" s="12" t="s">
        <v>72</v>
      </c>
      <c r="AY111" s="226" t="s">
        <v>148</v>
      </c>
    </row>
    <row r="112" s="12" customFormat="1">
      <c r="B112" s="225"/>
      <c r="D112" s="215" t="s">
        <v>159</v>
      </c>
      <c r="E112" s="226" t="s">
        <v>5</v>
      </c>
      <c r="F112" s="227" t="s">
        <v>794</v>
      </c>
      <c r="H112" s="228">
        <v>44</v>
      </c>
      <c r="I112" s="229"/>
      <c r="L112" s="225"/>
      <c r="M112" s="230"/>
      <c r="N112" s="231"/>
      <c r="O112" s="231"/>
      <c r="P112" s="231"/>
      <c r="Q112" s="231"/>
      <c r="R112" s="231"/>
      <c r="S112" s="231"/>
      <c r="T112" s="232"/>
      <c r="AT112" s="226" t="s">
        <v>159</v>
      </c>
      <c r="AU112" s="226" t="s">
        <v>83</v>
      </c>
      <c r="AV112" s="12" t="s">
        <v>83</v>
      </c>
      <c r="AW112" s="12" t="s">
        <v>35</v>
      </c>
      <c r="AX112" s="12" t="s">
        <v>72</v>
      </c>
      <c r="AY112" s="226" t="s">
        <v>148</v>
      </c>
    </row>
    <row r="113" s="12" customFormat="1">
      <c r="B113" s="225"/>
      <c r="D113" s="215" t="s">
        <v>159</v>
      </c>
      <c r="E113" s="226" t="s">
        <v>5</v>
      </c>
      <c r="F113" s="227" t="s">
        <v>795</v>
      </c>
      <c r="H113" s="228">
        <v>-12.025</v>
      </c>
      <c r="I113" s="229"/>
      <c r="L113" s="225"/>
      <c r="M113" s="230"/>
      <c r="N113" s="231"/>
      <c r="O113" s="231"/>
      <c r="P113" s="231"/>
      <c r="Q113" s="231"/>
      <c r="R113" s="231"/>
      <c r="S113" s="231"/>
      <c r="T113" s="232"/>
      <c r="AT113" s="226" t="s">
        <v>159</v>
      </c>
      <c r="AU113" s="226" t="s">
        <v>83</v>
      </c>
      <c r="AV113" s="12" t="s">
        <v>83</v>
      </c>
      <c r="AW113" s="12" t="s">
        <v>35</v>
      </c>
      <c r="AX113" s="12" t="s">
        <v>72</v>
      </c>
      <c r="AY113" s="226" t="s">
        <v>148</v>
      </c>
    </row>
    <row r="114" s="12" customFormat="1">
      <c r="B114" s="225"/>
      <c r="D114" s="215" t="s">
        <v>159</v>
      </c>
      <c r="E114" s="226" t="s">
        <v>5</v>
      </c>
      <c r="F114" s="227" t="s">
        <v>796</v>
      </c>
      <c r="H114" s="228">
        <v>-156</v>
      </c>
      <c r="I114" s="229"/>
      <c r="L114" s="225"/>
      <c r="M114" s="230"/>
      <c r="N114" s="231"/>
      <c r="O114" s="231"/>
      <c r="P114" s="231"/>
      <c r="Q114" s="231"/>
      <c r="R114" s="231"/>
      <c r="S114" s="231"/>
      <c r="T114" s="232"/>
      <c r="AT114" s="226" t="s">
        <v>159</v>
      </c>
      <c r="AU114" s="226" t="s">
        <v>83</v>
      </c>
      <c r="AV114" s="12" t="s">
        <v>83</v>
      </c>
      <c r="AW114" s="12" t="s">
        <v>35</v>
      </c>
      <c r="AX114" s="12" t="s">
        <v>72</v>
      </c>
      <c r="AY114" s="226" t="s">
        <v>148</v>
      </c>
    </row>
    <row r="115" s="12" customFormat="1">
      <c r="B115" s="225"/>
      <c r="D115" s="215" t="s">
        <v>159</v>
      </c>
      <c r="E115" s="226" t="s">
        <v>5</v>
      </c>
      <c r="F115" s="227" t="s">
        <v>797</v>
      </c>
      <c r="H115" s="228">
        <v>-0.48799999999999999</v>
      </c>
      <c r="I115" s="229"/>
      <c r="L115" s="225"/>
      <c r="M115" s="230"/>
      <c r="N115" s="231"/>
      <c r="O115" s="231"/>
      <c r="P115" s="231"/>
      <c r="Q115" s="231"/>
      <c r="R115" s="231"/>
      <c r="S115" s="231"/>
      <c r="T115" s="232"/>
      <c r="AT115" s="226" t="s">
        <v>159</v>
      </c>
      <c r="AU115" s="226" t="s">
        <v>83</v>
      </c>
      <c r="AV115" s="12" t="s">
        <v>83</v>
      </c>
      <c r="AW115" s="12" t="s">
        <v>35</v>
      </c>
      <c r="AX115" s="12" t="s">
        <v>72</v>
      </c>
      <c r="AY115" s="226" t="s">
        <v>148</v>
      </c>
    </row>
    <row r="116" s="12" customFormat="1">
      <c r="B116" s="225"/>
      <c r="D116" s="215" t="s">
        <v>159</v>
      </c>
      <c r="E116" s="226" t="s">
        <v>5</v>
      </c>
      <c r="F116" s="227" t="s">
        <v>798</v>
      </c>
      <c r="H116" s="228">
        <v>17.25</v>
      </c>
      <c r="I116" s="229"/>
      <c r="L116" s="225"/>
      <c r="M116" s="230"/>
      <c r="N116" s="231"/>
      <c r="O116" s="231"/>
      <c r="P116" s="231"/>
      <c r="Q116" s="231"/>
      <c r="R116" s="231"/>
      <c r="S116" s="231"/>
      <c r="T116" s="232"/>
      <c r="AT116" s="226" t="s">
        <v>159</v>
      </c>
      <c r="AU116" s="226" t="s">
        <v>83</v>
      </c>
      <c r="AV116" s="12" t="s">
        <v>83</v>
      </c>
      <c r="AW116" s="12" t="s">
        <v>35</v>
      </c>
      <c r="AX116" s="12" t="s">
        <v>72</v>
      </c>
      <c r="AY116" s="226" t="s">
        <v>148</v>
      </c>
    </row>
    <row r="117" s="14" customFormat="1">
      <c r="B117" s="241"/>
      <c r="D117" s="215" t="s">
        <v>159</v>
      </c>
      <c r="E117" s="242" t="s">
        <v>5</v>
      </c>
      <c r="F117" s="243" t="s">
        <v>206</v>
      </c>
      <c r="H117" s="244">
        <v>713.03700000000003</v>
      </c>
      <c r="I117" s="245"/>
      <c r="L117" s="241"/>
      <c r="M117" s="246"/>
      <c r="N117" s="247"/>
      <c r="O117" s="247"/>
      <c r="P117" s="247"/>
      <c r="Q117" s="247"/>
      <c r="R117" s="247"/>
      <c r="S117" s="247"/>
      <c r="T117" s="248"/>
      <c r="AT117" s="242" t="s">
        <v>159</v>
      </c>
      <c r="AU117" s="242" t="s">
        <v>83</v>
      </c>
      <c r="AV117" s="14" t="s">
        <v>168</v>
      </c>
      <c r="AW117" s="14" t="s">
        <v>35</v>
      </c>
      <c r="AX117" s="14" t="s">
        <v>72</v>
      </c>
      <c r="AY117" s="242" t="s">
        <v>148</v>
      </c>
    </row>
    <row r="118" s="12" customFormat="1">
      <c r="B118" s="225"/>
      <c r="D118" s="215" t="s">
        <v>159</v>
      </c>
      <c r="E118" s="226" t="s">
        <v>5</v>
      </c>
      <c r="F118" s="227" t="s">
        <v>799</v>
      </c>
      <c r="H118" s="228">
        <v>-356.51900000000001</v>
      </c>
      <c r="I118" s="229"/>
      <c r="L118" s="225"/>
      <c r="M118" s="230"/>
      <c r="N118" s="231"/>
      <c r="O118" s="231"/>
      <c r="P118" s="231"/>
      <c r="Q118" s="231"/>
      <c r="R118" s="231"/>
      <c r="S118" s="231"/>
      <c r="T118" s="232"/>
      <c r="AT118" s="226" t="s">
        <v>159</v>
      </c>
      <c r="AU118" s="226" t="s">
        <v>83</v>
      </c>
      <c r="AV118" s="12" t="s">
        <v>83</v>
      </c>
      <c r="AW118" s="12" t="s">
        <v>35</v>
      </c>
      <c r="AX118" s="12" t="s">
        <v>72</v>
      </c>
      <c r="AY118" s="226" t="s">
        <v>148</v>
      </c>
    </row>
    <row r="119" s="13" customFormat="1">
      <c r="B119" s="233"/>
      <c r="D119" s="215" t="s">
        <v>159</v>
      </c>
      <c r="E119" s="234" t="s">
        <v>5</v>
      </c>
      <c r="F119" s="235" t="s">
        <v>186</v>
      </c>
      <c r="H119" s="236">
        <v>356.51799999999997</v>
      </c>
      <c r="I119" s="237"/>
      <c r="L119" s="233"/>
      <c r="M119" s="238"/>
      <c r="N119" s="239"/>
      <c r="O119" s="239"/>
      <c r="P119" s="239"/>
      <c r="Q119" s="239"/>
      <c r="R119" s="239"/>
      <c r="S119" s="239"/>
      <c r="T119" s="240"/>
      <c r="AT119" s="234" t="s">
        <v>159</v>
      </c>
      <c r="AU119" s="234" t="s">
        <v>83</v>
      </c>
      <c r="AV119" s="13" t="s">
        <v>155</v>
      </c>
      <c r="AW119" s="13" t="s">
        <v>35</v>
      </c>
      <c r="AX119" s="13" t="s">
        <v>80</v>
      </c>
      <c r="AY119" s="234" t="s">
        <v>148</v>
      </c>
    </row>
    <row r="120" s="1" customFormat="1" ht="16.5" customHeight="1">
      <c r="B120" s="202"/>
      <c r="C120" s="203" t="s">
        <v>214</v>
      </c>
      <c r="D120" s="203" t="s">
        <v>150</v>
      </c>
      <c r="E120" s="204" t="s">
        <v>209</v>
      </c>
      <c r="F120" s="205" t="s">
        <v>210</v>
      </c>
      <c r="G120" s="206" t="s">
        <v>181</v>
      </c>
      <c r="H120" s="207">
        <v>356.51799999999997</v>
      </c>
      <c r="I120" s="208"/>
      <c r="J120" s="209">
        <f>ROUND(I120*H120,2)</f>
        <v>0</v>
      </c>
      <c r="K120" s="205" t="s">
        <v>154</v>
      </c>
      <c r="L120" s="47"/>
      <c r="M120" s="210" t="s">
        <v>5</v>
      </c>
      <c r="N120" s="211" t="s">
        <v>43</v>
      </c>
      <c r="O120" s="48"/>
      <c r="P120" s="212">
        <f>O120*H120</f>
        <v>0</v>
      </c>
      <c r="Q120" s="212">
        <v>0</v>
      </c>
      <c r="R120" s="212">
        <f>Q120*H120</f>
        <v>0</v>
      </c>
      <c r="S120" s="212">
        <v>0</v>
      </c>
      <c r="T120" s="213">
        <f>S120*H120</f>
        <v>0</v>
      </c>
      <c r="AR120" s="25" t="s">
        <v>155</v>
      </c>
      <c r="AT120" s="25" t="s">
        <v>150</v>
      </c>
      <c r="AU120" s="25" t="s">
        <v>83</v>
      </c>
      <c r="AY120" s="25" t="s">
        <v>148</v>
      </c>
      <c r="BE120" s="214">
        <f>IF(N120="základní",J120,0)</f>
        <v>0</v>
      </c>
      <c r="BF120" s="214">
        <f>IF(N120="snížená",J120,0)</f>
        <v>0</v>
      </c>
      <c r="BG120" s="214">
        <f>IF(N120="zákl. přenesená",J120,0)</f>
        <v>0</v>
      </c>
      <c r="BH120" s="214">
        <f>IF(N120="sníž. přenesená",J120,0)</f>
        <v>0</v>
      </c>
      <c r="BI120" s="214">
        <f>IF(N120="nulová",J120,0)</f>
        <v>0</v>
      </c>
      <c r="BJ120" s="25" t="s">
        <v>80</v>
      </c>
      <c r="BK120" s="214">
        <f>ROUND(I120*H120,2)</f>
        <v>0</v>
      </c>
      <c r="BL120" s="25" t="s">
        <v>155</v>
      </c>
      <c r="BM120" s="25" t="s">
        <v>800</v>
      </c>
    </row>
    <row r="121" s="1" customFormat="1">
      <c r="B121" s="47"/>
      <c r="D121" s="215" t="s">
        <v>157</v>
      </c>
      <c r="F121" s="216" t="s">
        <v>212</v>
      </c>
      <c r="I121" s="176"/>
      <c r="L121" s="47"/>
      <c r="M121" s="217"/>
      <c r="N121" s="48"/>
      <c r="O121" s="48"/>
      <c r="P121" s="48"/>
      <c r="Q121" s="48"/>
      <c r="R121" s="48"/>
      <c r="S121" s="48"/>
      <c r="T121" s="86"/>
      <c r="AT121" s="25" t="s">
        <v>157</v>
      </c>
      <c r="AU121" s="25" t="s">
        <v>83</v>
      </c>
    </row>
    <row r="122" s="12" customFormat="1">
      <c r="B122" s="225"/>
      <c r="D122" s="215" t="s">
        <v>159</v>
      </c>
      <c r="E122" s="226" t="s">
        <v>5</v>
      </c>
      <c r="F122" s="227" t="s">
        <v>801</v>
      </c>
      <c r="H122" s="228">
        <v>356.51799999999997</v>
      </c>
      <c r="I122" s="229"/>
      <c r="L122" s="225"/>
      <c r="M122" s="230"/>
      <c r="N122" s="231"/>
      <c r="O122" s="231"/>
      <c r="P122" s="231"/>
      <c r="Q122" s="231"/>
      <c r="R122" s="231"/>
      <c r="S122" s="231"/>
      <c r="T122" s="232"/>
      <c r="AT122" s="226" t="s">
        <v>159</v>
      </c>
      <c r="AU122" s="226" t="s">
        <v>83</v>
      </c>
      <c r="AV122" s="12" t="s">
        <v>83</v>
      </c>
      <c r="AW122" s="12" t="s">
        <v>35</v>
      </c>
      <c r="AX122" s="12" t="s">
        <v>80</v>
      </c>
      <c r="AY122" s="226" t="s">
        <v>148</v>
      </c>
    </row>
    <row r="123" s="1" customFormat="1" ht="16.5" customHeight="1">
      <c r="B123" s="202"/>
      <c r="C123" s="203" t="s">
        <v>221</v>
      </c>
      <c r="D123" s="203" t="s">
        <v>150</v>
      </c>
      <c r="E123" s="204" t="s">
        <v>215</v>
      </c>
      <c r="F123" s="205" t="s">
        <v>216</v>
      </c>
      <c r="G123" s="206" t="s">
        <v>181</v>
      </c>
      <c r="H123" s="207">
        <v>356.51900000000001</v>
      </c>
      <c r="I123" s="208"/>
      <c r="J123" s="209">
        <f>ROUND(I123*H123,2)</f>
        <v>0</v>
      </c>
      <c r="K123" s="205" t="s">
        <v>154</v>
      </c>
      <c r="L123" s="47"/>
      <c r="M123" s="210" t="s">
        <v>5</v>
      </c>
      <c r="N123" s="211" t="s">
        <v>43</v>
      </c>
      <c r="O123" s="48"/>
      <c r="P123" s="212">
        <f>O123*H123</f>
        <v>0</v>
      </c>
      <c r="Q123" s="212">
        <v>0</v>
      </c>
      <c r="R123" s="212">
        <f>Q123*H123</f>
        <v>0</v>
      </c>
      <c r="S123" s="212">
        <v>0</v>
      </c>
      <c r="T123" s="213">
        <f>S123*H123</f>
        <v>0</v>
      </c>
      <c r="AR123" s="25" t="s">
        <v>155</v>
      </c>
      <c r="AT123" s="25" t="s">
        <v>150</v>
      </c>
      <c r="AU123" s="25" t="s">
        <v>83</v>
      </c>
      <c r="AY123" s="25" t="s">
        <v>148</v>
      </c>
      <c r="BE123" s="214">
        <f>IF(N123="základní",J123,0)</f>
        <v>0</v>
      </c>
      <c r="BF123" s="214">
        <f>IF(N123="snížená",J123,0)</f>
        <v>0</v>
      </c>
      <c r="BG123" s="214">
        <f>IF(N123="zákl. přenesená",J123,0)</f>
        <v>0</v>
      </c>
      <c r="BH123" s="214">
        <f>IF(N123="sníž. přenesená",J123,0)</f>
        <v>0</v>
      </c>
      <c r="BI123" s="214">
        <f>IF(N123="nulová",J123,0)</f>
        <v>0</v>
      </c>
      <c r="BJ123" s="25" t="s">
        <v>80</v>
      </c>
      <c r="BK123" s="214">
        <f>ROUND(I123*H123,2)</f>
        <v>0</v>
      </c>
      <c r="BL123" s="25" t="s">
        <v>155</v>
      </c>
      <c r="BM123" s="25" t="s">
        <v>217</v>
      </c>
    </row>
    <row r="124" s="1" customFormat="1">
      <c r="B124" s="47"/>
      <c r="D124" s="215" t="s">
        <v>157</v>
      </c>
      <c r="F124" s="216" t="s">
        <v>218</v>
      </c>
      <c r="I124" s="176"/>
      <c r="L124" s="47"/>
      <c r="M124" s="217"/>
      <c r="N124" s="48"/>
      <c r="O124" s="48"/>
      <c r="P124" s="48"/>
      <c r="Q124" s="48"/>
      <c r="R124" s="48"/>
      <c r="S124" s="48"/>
      <c r="T124" s="86"/>
      <c r="AT124" s="25" t="s">
        <v>157</v>
      </c>
      <c r="AU124" s="25" t="s">
        <v>83</v>
      </c>
    </row>
    <row r="125" s="11" customFormat="1">
      <c r="B125" s="218"/>
      <c r="D125" s="215" t="s">
        <v>159</v>
      </c>
      <c r="E125" s="219" t="s">
        <v>5</v>
      </c>
      <c r="F125" s="220" t="s">
        <v>219</v>
      </c>
      <c r="H125" s="219" t="s">
        <v>5</v>
      </c>
      <c r="I125" s="221"/>
      <c r="L125" s="218"/>
      <c r="M125" s="222"/>
      <c r="N125" s="223"/>
      <c r="O125" s="223"/>
      <c r="P125" s="223"/>
      <c r="Q125" s="223"/>
      <c r="R125" s="223"/>
      <c r="S125" s="223"/>
      <c r="T125" s="224"/>
      <c r="AT125" s="219" t="s">
        <v>159</v>
      </c>
      <c r="AU125" s="219" t="s">
        <v>83</v>
      </c>
      <c r="AV125" s="11" t="s">
        <v>80</v>
      </c>
      <c r="AW125" s="11" t="s">
        <v>35</v>
      </c>
      <c r="AX125" s="11" t="s">
        <v>72</v>
      </c>
      <c r="AY125" s="219" t="s">
        <v>148</v>
      </c>
    </row>
    <row r="126" s="12" customFormat="1">
      <c r="B126" s="225"/>
      <c r="D126" s="215" t="s">
        <v>159</v>
      </c>
      <c r="E126" s="226" t="s">
        <v>5</v>
      </c>
      <c r="F126" s="227" t="s">
        <v>802</v>
      </c>
      <c r="H126" s="228">
        <v>356.51900000000001</v>
      </c>
      <c r="I126" s="229"/>
      <c r="L126" s="225"/>
      <c r="M126" s="230"/>
      <c r="N126" s="231"/>
      <c r="O126" s="231"/>
      <c r="P126" s="231"/>
      <c r="Q126" s="231"/>
      <c r="R126" s="231"/>
      <c r="S126" s="231"/>
      <c r="T126" s="232"/>
      <c r="AT126" s="226" t="s">
        <v>159</v>
      </c>
      <c r="AU126" s="226" t="s">
        <v>83</v>
      </c>
      <c r="AV126" s="12" t="s">
        <v>83</v>
      </c>
      <c r="AW126" s="12" t="s">
        <v>35</v>
      </c>
      <c r="AX126" s="12" t="s">
        <v>80</v>
      </c>
      <c r="AY126" s="226" t="s">
        <v>148</v>
      </c>
    </row>
    <row r="127" s="1" customFormat="1" ht="16.5" customHeight="1">
      <c r="B127" s="202"/>
      <c r="C127" s="203" t="s">
        <v>167</v>
      </c>
      <c r="D127" s="203" t="s">
        <v>150</v>
      </c>
      <c r="E127" s="204" t="s">
        <v>222</v>
      </c>
      <c r="F127" s="205" t="s">
        <v>223</v>
      </c>
      <c r="G127" s="206" t="s">
        <v>181</v>
      </c>
      <c r="H127" s="207">
        <v>356.51900000000001</v>
      </c>
      <c r="I127" s="208"/>
      <c r="J127" s="209">
        <f>ROUND(I127*H127,2)</f>
        <v>0</v>
      </c>
      <c r="K127" s="205" t="s">
        <v>154</v>
      </c>
      <c r="L127" s="47"/>
      <c r="M127" s="210" t="s">
        <v>5</v>
      </c>
      <c r="N127" s="211" t="s">
        <v>43</v>
      </c>
      <c r="O127" s="48"/>
      <c r="P127" s="212">
        <f>O127*H127</f>
        <v>0</v>
      </c>
      <c r="Q127" s="212">
        <v>0</v>
      </c>
      <c r="R127" s="212">
        <f>Q127*H127</f>
        <v>0</v>
      </c>
      <c r="S127" s="212">
        <v>0</v>
      </c>
      <c r="T127" s="213">
        <f>S127*H127</f>
        <v>0</v>
      </c>
      <c r="AR127" s="25" t="s">
        <v>155</v>
      </c>
      <c r="AT127" s="25" t="s">
        <v>150</v>
      </c>
      <c r="AU127" s="25" t="s">
        <v>83</v>
      </c>
      <c r="AY127" s="25" t="s">
        <v>148</v>
      </c>
      <c r="BE127" s="214">
        <f>IF(N127="základní",J127,0)</f>
        <v>0</v>
      </c>
      <c r="BF127" s="214">
        <f>IF(N127="snížená",J127,0)</f>
        <v>0</v>
      </c>
      <c r="BG127" s="214">
        <f>IF(N127="zákl. přenesená",J127,0)</f>
        <v>0</v>
      </c>
      <c r="BH127" s="214">
        <f>IF(N127="sníž. přenesená",J127,0)</f>
        <v>0</v>
      </c>
      <c r="BI127" s="214">
        <f>IF(N127="nulová",J127,0)</f>
        <v>0</v>
      </c>
      <c r="BJ127" s="25" t="s">
        <v>80</v>
      </c>
      <c r="BK127" s="214">
        <f>ROUND(I127*H127,2)</f>
        <v>0</v>
      </c>
      <c r="BL127" s="25" t="s">
        <v>155</v>
      </c>
      <c r="BM127" s="25" t="s">
        <v>803</v>
      </c>
    </row>
    <row r="128" s="1" customFormat="1">
      <c r="B128" s="47"/>
      <c r="D128" s="215" t="s">
        <v>157</v>
      </c>
      <c r="F128" s="216" t="s">
        <v>225</v>
      </c>
      <c r="I128" s="176"/>
      <c r="L128" s="47"/>
      <c r="M128" s="217"/>
      <c r="N128" s="48"/>
      <c r="O128" s="48"/>
      <c r="P128" s="48"/>
      <c r="Q128" s="48"/>
      <c r="R128" s="48"/>
      <c r="S128" s="48"/>
      <c r="T128" s="86"/>
      <c r="AT128" s="25" t="s">
        <v>157</v>
      </c>
      <c r="AU128" s="25" t="s">
        <v>83</v>
      </c>
    </row>
    <row r="129" s="12" customFormat="1">
      <c r="B129" s="225"/>
      <c r="D129" s="215" t="s">
        <v>159</v>
      </c>
      <c r="E129" s="226" t="s">
        <v>5</v>
      </c>
      <c r="F129" s="227" t="s">
        <v>804</v>
      </c>
      <c r="H129" s="228">
        <v>356.51900000000001</v>
      </c>
      <c r="I129" s="229"/>
      <c r="L129" s="225"/>
      <c r="M129" s="230"/>
      <c r="N129" s="231"/>
      <c r="O129" s="231"/>
      <c r="P129" s="231"/>
      <c r="Q129" s="231"/>
      <c r="R129" s="231"/>
      <c r="S129" s="231"/>
      <c r="T129" s="232"/>
      <c r="AT129" s="226" t="s">
        <v>159</v>
      </c>
      <c r="AU129" s="226" t="s">
        <v>83</v>
      </c>
      <c r="AV129" s="12" t="s">
        <v>83</v>
      </c>
      <c r="AW129" s="12" t="s">
        <v>35</v>
      </c>
      <c r="AX129" s="12" t="s">
        <v>80</v>
      </c>
      <c r="AY129" s="226" t="s">
        <v>148</v>
      </c>
    </row>
    <row r="130" s="1" customFormat="1" ht="16.5" customHeight="1">
      <c r="B130" s="202"/>
      <c r="C130" s="203" t="s">
        <v>236</v>
      </c>
      <c r="D130" s="203" t="s">
        <v>150</v>
      </c>
      <c r="E130" s="204" t="s">
        <v>227</v>
      </c>
      <c r="F130" s="205" t="s">
        <v>228</v>
      </c>
      <c r="G130" s="206" t="s">
        <v>229</v>
      </c>
      <c r="H130" s="207">
        <v>117.15000000000001</v>
      </c>
      <c r="I130" s="208"/>
      <c r="J130" s="209">
        <f>ROUND(I130*H130,2)</f>
        <v>0</v>
      </c>
      <c r="K130" s="205" t="s">
        <v>154</v>
      </c>
      <c r="L130" s="47"/>
      <c r="M130" s="210" t="s">
        <v>5</v>
      </c>
      <c r="N130" s="211" t="s">
        <v>43</v>
      </c>
      <c r="O130" s="48"/>
      <c r="P130" s="212">
        <f>O130*H130</f>
        <v>0</v>
      </c>
      <c r="Q130" s="212">
        <v>0.00084000000000000003</v>
      </c>
      <c r="R130" s="212">
        <f>Q130*H130</f>
        <v>0.098406000000000007</v>
      </c>
      <c r="S130" s="212">
        <v>0</v>
      </c>
      <c r="T130" s="213">
        <f>S130*H130</f>
        <v>0</v>
      </c>
      <c r="AR130" s="25" t="s">
        <v>155</v>
      </c>
      <c r="AT130" s="25" t="s">
        <v>150</v>
      </c>
      <c r="AU130" s="25" t="s">
        <v>83</v>
      </c>
      <c r="AY130" s="25" t="s">
        <v>148</v>
      </c>
      <c r="BE130" s="214">
        <f>IF(N130="základní",J130,0)</f>
        <v>0</v>
      </c>
      <c r="BF130" s="214">
        <f>IF(N130="snížená",J130,0)</f>
        <v>0</v>
      </c>
      <c r="BG130" s="214">
        <f>IF(N130="zákl. přenesená",J130,0)</f>
        <v>0</v>
      </c>
      <c r="BH130" s="214">
        <f>IF(N130="sníž. přenesená",J130,0)</f>
        <v>0</v>
      </c>
      <c r="BI130" s="214">
        <f>IF(N130="nulová",J130,0)</f>
        <v>0</v>
      </c>
      <c r="BJ130" s="25" t="s">
        <v>80</v>
      </c>
      <c r="BK130" s="214">
        <f>ROUND(I130*H130,2)</f>
        <v>0</v>
      </c>
      <c r="BL130" s="25" t="s">
        <v>155</v>
      </c>
      <c r="BM130" s="25" t="s">
        <v>805</v>
      </c>
    </row>
    <row r="131" s="1" customFormat="1">
      <c r="B131" s="47"/>
      <c r="D131" s="215" t="s">
        <v>157</v>
      </c>
      <c r="F131" s="216" t="s">
        <v>806</v>
      </c>
      <c r="I131" s="176"/>
      <c r="L131" s="47"/>
      <c r="M131" s="217"/>
      <c r="N131" s="48"/>
      <c r="O131" s="48"/>
      <c r="P131" s="48"/>
      <c r="Q131" s="48"/>
      <c r="R131" s="48"/>
      <c r="S131" s="48"/>
      <c r="T131" s="86"/>
      <c r="AT131" s="25" t="s">
        <v>157</v>
      </c>
      <c r="AU131" s="25" t="s">
        <v>83</v>
      </c>
    </row>
    <row r="132" s="12" customFormat="1">
      <c r="B132" s="225"/>
      <c r="D132" s="215" t="s">
        <v>159</v>
      </c>
      <c r="E132" s="226" t="s">
        <v>5</v>
      </c>
      <c r="F132" s="227" t="s">
        <v>807</v>
      </c>
      <c r="H132" s="228">
        <v>56.100000000000001</v>
      </c>
      <c r="I132" s="229"/>
      <c r="L132" s="225"/>
      <c r="M132" s="230"/>
      <c r="N132" s="231"/>
      <c r="O132" s="231"/>
      <c r="P132" s="231"/>
      <c r="Q132" s="231"/>
      <c r="R132" s="231"/>
      <c r="S132" s="231"/>
      <c r="T132" s="232"/>
      <c r="AT132" s="226" t="s">
        <v>159</v>
      </c>
      <c r="AU132" s="226" t="s">
        <v>83</v>
      </c>
      <c r="AV132" s="12" t="s">
        <v>83</v>
      </c>
      <c r="AW132" s="12" t="s">
        <v>35</v>
      </c>
      <c r="AX132" s="12" t="s">
        <v>72</v>
      </c>
      <c r="AY132" s="226" t="s">
        <v>148</v>
      </c>
    </row>
    <row r="133" s="12" customFormat="1">
      <c r="B133" s="225"/>
      <c r="D133" s="215" t="s">
        <v>159</v>
      </c>
      <c r="E133" s="226" t="s">
        <v>5</v>
      </c>
      <c r="F133" s="227" t="s">
        <v>808</v>
      </c>
      <c r="H133" s="228">
        <v>61.049999999999997</v>
      </c>
      <c r="I133" s="229"/>
      <c r="L133" s="225"/>
      <c r="M133" s="230"/>
      <c r="N133" s="231"/>
      <c r="O133" s="231"/>
      <c r="P133" s="231"/>
      <c r="Q133" s="231"/>
      <c r="R133" s="231"/>
      <c r="S133" s="231"/>
      <c r="T133" s="232"/>
      <c r="AT133" s="226" t="s">
        <v>159</v>
      </c>
      <c r="AU133" s="226" t="s">
        <v>83</v>
      </c>
      <c r="AV133" s="12" t="s">
        <v>83</v>
      </c>
      <c r="AW133" s="12" t="s">
        <v>35</v>
      </c>
      <c r="AX133" s="12" t="s">
        <v>72</v>
      </c>
      <c r="AY133" s="226" t="s">
        <v>148</v>
      </c>
    </row>
    <row r="134" s="13" customFormat="1">
      <c r="B134" s="233"/>
      <c r="D134" s="215" t="s">
        <v>159</v>
      </c>
      <c r="E134" s="234" t="s">
        <v>5</v>
      </c>
      <c r="F134" s="235" t="s">
        <v>186</v>
      </c>
      <c r="H134" s="236">
        <v>117.15000000000001</v>
      </c>
      <c r="I134" s="237"/>
      <c r="L134" s="233"/>
      <c r="M134" s="238"/>
      <c r="N134" s="239"/>
      <c r="O134" s="239"/>
      <c r="P134" s="239"/>
      <c r="Q134" s="239"/>
      <c r="R134" s="239"/>
      <c r="S134" s="239"/>
      <c r="T134" s="240"/>
      <c r="AT134" s="234" t="s">
        <v>159</v>
      </c>
      <c r="AU134" s="234" t="s">
        <v>83</v>
      </c>
      <c r="AV134" s="13" t="s">
        <v>155</v>
      </c>
      <c r="AW134" s="13" t="s">
        <v>35</v>
      </c>
      <c r="AX134" s="13" t="s">
        <v>80</v>
      </c>
      <c r="AY134" s="234" t="s">
        <v>148</v>
      </c>
    </row>
    <row r="135" s="1" customFormat="1" ht="16.5" customHeight="1">
      <c r="B135" s="202"/>
      <c r="C135" s="203" t="s">
        <v>241</v>
      </c>
      <c r="D135" s="203" t="s">
        <v>150</v>
      </c>
      <c r="E135" s="204" t="s">
        <v>237</v>
      </c>
      <c r="F135" s="205" t="s">
        <v>238</v>
      </c>
      <c r="G135" s="206" t="s">
        <v>229</v>
      </c>
      <c r="H135" s="207">
        <v>117.15000000000001</v>
      </c>
      <c r="I135" s="208"/>
      <c r="J135" s="209">
        <f>ROUND(I135*H135,2)</f>
        <v>0</v>
      </c>
      <c r="K135" s="205" t="s">
        <v>154</v>
      </c>
      <c r="L135" s="47"/>
      <c r="M135" s="210" t="s">
        <v>5</v>
      </c>
      <c r="N135" s="211" t="s">
        <v>43</v>
      </c>
      <c r="O135" s="48"/>
      <c r="P135" s="212">
        <f>O135*H135</f>
        <v>0</v>
      </c>
      <c r="Q135" s="212">
        <v>0</v>
      </c>
      <c r="R135" s="212">
        <f>Q135*H135</f>
        <v>0</v>
      </c>
      <c r="S135" s="212">
        <v>0</v>
      </c>
      <c r="T135" s="213">
        <f>S135*H135</f>
        <v>0</v>
      </c>
      <c r="AR135" s="25" t="s">
        <v>155</v>
      </c>
      <c r="AT135" s="25" t="s">
        <v>150</v>
      </c>
      <c r="AU135" s="25" t="s">
        <v>83</v>
      </c>
      <c r="AY135" s="25" t="s">
        <v>148</v>
      </c>
      <c r="BE135" s="214">
        <f>IF(N135="základní",J135,0)</f>
        <v>0</v>
      </c>
      <c r="BF135" s="214">
        <f>IF(N135="snížená",J135,0)</f>
        <v>0</v>
      </c>
      <c r="BG135" s="214">
        <f>IF(N135="zákl. přenesená",J135,0)</f>
        <v>0</v>
      </c>
      <c r="BH135" s="214">
        <f>IF(N135="sníž. přenesená",J135,0)</f>
        <v>0</v>
      </c>
      <c r="BI135" s="214">
        <f>IF(N135="nulová",J135,0)</f>
        <v>0</v>
      </c>
      <c r="BJ135" s="25" t="s">
        <v>80</v>
      </c>
      <c r="BK135" s="214">
        <f>ROUND(I135*H135,2)</f>
        <v>0</v>
      </c>
      <c r="BL135" s="25" t="s">
        <v>155</v>
      </c>
      <c r="BM135" s="25" t="s">
        <v>809</v>
      </c>
    </row>
    <row r="136" s="1" customFormat="1">
      <c r="B136" s="47"/>
      <c r="D136" s="215" t="s">
        <v>157</v>
      </c>
      <c r="F136" s="216" t="s">
        <v>810</v>
      </c>
      <c r="I136" s="176"/>
      <c r="L136" s="47"/>
      <c r="M136" s="217"/>
      <c r="N136" s="48"/>
      <c r="O136" s="48"/>
      <c r="P136" s="48"/>
      <c r="Q136" s="48"/>
      <c r="R136" s="48"/>
      <c r="S136" s="48"/>
      <c r="T136" s="86"/>
      <c r="AT136" s="25" t="s">
        <v>157</v>
      </c>
      <c r="AU136" s="25" t="s">
        <v>83</v>
      </c>
    </row>
    <row r="137" s="1" customFormat="1" ht="16.5" customHeight="1">
      <c r="B137" s="202"/>
      <c r="C137" s="203" t="s">
        <v>247</v>
      </c>
      <c r="D137" s="203" t="s">
        <v>150</v>
      </c>
      <c r="E137" s="204" t="s">
        <v>811</v>
      </c>
      <c r="F137" s="205" t="s">
        <v>812</v>
      </c>
      <c r="G137" s="206" t="s">
        <v>229</v>
      </c>
      <c r="H137" s="207">
        <v>585.89999999999998</v>
      </c>
      <c r="I137" s="208"/>
      <c r="J137" s="209">
        <f>ROUND(I137*H137,2)</f>
        <v>0</v>
      </c>
      <c r="K137" s="205" t="s">
        <v>154</v>
      </c>
      <c r="L137" s="47"/>
      <c r="M137" s="210" t="s">
        <v>5</v>
      </c>
      <c r="N137" s="211" t="s">
        <v>43</v>
      </c>
      <c r="O137" s="48"/>
      <c r="P137" s="212">
        <f>O137*H137</f>
        <v>0</v>
      </c>
      <c r="Q137" s="212">
        <v>0.00084999999999999995</v>
      </c>
      <c r="R137" s="212">
        <f>Q137*H137</f>
        <v>0.49801499999999993</v>
      </c>
      <c r="S137" s="212">
        <v>0</v>
      </c>
      <c r="T137" s="213">
        <f>S137*H137</f>
        <v>0</v>
      </c>
      <c r="AR137" s="25" t="s">
        <v>155</v>
      </c>
      <c r="AT137" s="25" t="s">
        <v>150</v>
      </c>
      <c r="AU137" s="25" t="s">
        <v>83</v>
      </c>
      <c r="AY137" s="25" t="s">
        <v>148</v>
      </c>
      <c r="BE137" s="214">
        <f>IF(N137="základní",J137,0)</f>
        <v>0</v>
      </c>
      <c r="BF137" s="214">
        <f>IF(N137="snížená",J137,0)</f>
        <v>0</v>
      </c>
      <c r="BG137" s="214">
        <f>IF(N137="zákl. přenesená",J137,0)</f>
        <v>0</v>
      </c>
      <c r="BH137" s="214">
        <f>IF(N137="sníž. přenesená",J137,0)</f>
        <v>0</v>
      </c>
      <c r="BI137" s="214">
        <f>IF(N137="nulová",J137,0)</f>
        <v>0</v>
      </c>
      <c r="BJ137" s="25" t="s">
        <v>80</v>
      </c>
      <c r="BK137" s="214">
        <f>ROUND(I137*H137,2)</f>
        <v>0</v>
      </c>
      <c r="BL137" s="25" t="s">
        <v>155</v>
      </c>
      <c r="BM137" s="25" t="s">
        <v>813</v>
      </c>
    </row>
    <row r="138" s="1" customFormat="1">
      <c r="B138" s="47"/>
      <c r="D138" s="215" t="s">
        <v>157</v>
      </c>
      <c r="F138" s="216" t="s">
        <v>814</v>
      </c>
      <c r="I138" s="176"/>
      <c r="L138" s="47"/>
      <c r="M138" s="217"/>
      <c r="N138" s="48"/>
      <c r="O138" s="48"/>
      <c r="P138" s="48"/>
      <c r="Q138" s="48"/>
      <c r="R138" s="48"/>
      <c r="S138" s="48"/>
      <c r="T138" s="86"/>
      <c r="AT138" s="25" t="s">
        <v>157</v>
      </c>
      <c r="AU138" s="25" t="s">
        <v>83</v>
      </c>
    </row>
    <row r="139" s="12" customFormat="1">
      <c r="B139" s="225"/>
      <c r="D139" s="215" t="s">
        <v>159</v>
      </c>
      <c r="E139" s="226" t="s">
        <v>5</v>
      </c>
      <c r="F139" s="227" t="s">
        <v>815</v>
      </c>
      <c r="H139" s="228">
        <v>357.69999999999999</v>
      </c>
      <c r="I139" s="229"/>
      <c r="L139" s="225"/>
      <c r="M139" s="230"/>
      <c r="N139" s="231"/>
      <c r="O139" s="231"/>
      <c r="P139" s="231"/>
      <c r="Q139" s="231"/>
      <c r="R139" s="231"/>
      <c r="S139" s="231"/>
      <c r="T139" s="232"/>
      <c r="AT139" s="226" t="s">
        <v>159</v>
      </c>
      <c r="AU139" s="226" t="s">
        <v>83</v>
      </c>
      <c r="AV139" s="12" t="s">
        <v>83</v>
      </c>
      <c r="AW139" s="12" t="s">
        <v>35</v>
      </c>
      <c r="AX139" s="12" t="s">
        <v>72</v>
      </c>
      <c r="AY139" s="226" t="s">
        <v>148</v>
      </c>
    </row>
    <row r="140" s="12" customFormat="1">
      <c r="B140" s="225"/>
      <c r="D140" s="215" t="s">
        <v>159</v>
      </c>
      <c r="E140" s="226" t="s">
        <v>5</v>
      </c>
      <c r="F140" s="227" t="s">
        <v>816</v>
      </c>
      <c r="H140" s="228">
        <v>30.600000000000001</v>
      </c>
      <c r="I140" s="229"/>
      <c r="L140" s="225"/>
      <c r="M140" s="230"/>
      <c r="N140" s="231"/>
      <c r="O140" s="231"/>
      <c r="P140" s="231"/>
      <c r="Q140" s="231"/>
      <c r="R140" s="231"/>
      <c r="S140" s="231"/>
      <c r="T140" s="232"/>
      <c r="AT140" s="226" t="s">
        <v>159</v>
      </c>
      <c r="AU140" s="226" t="s">
        <v>83</v>
      </c>
      <c r="AV140" s="12" t="s">
        <v>83</v>
      </c>
      <c r="AW140" s="12" t="s">
        <v>35</v>
      </c>
      <c r="AX140" s="12" t="s">
        <v>72</v>
      </c>
      <c r="AY140" s="226" t="s">
        <v>148</v>
      </c>
    </row>
    <row r="141" s="12" customFormat="1">
      <c r="B141" s="225"/>
      <c r="D141" s="215" t="s">
        <v>159</v>
      </c>
      <c r="E141" s="226" t="s">
        <v>5</v>
      </c>
      <c r="F141" s="227" t="s">
        <v>817</v>
      </c>
      <c r="H141" s="228">
        <v>153.59999999999999</v>
      </c>
      <c r="I141" s="229"/>
      <c r="L141" s="225"/>
      <c r="M141" s="230"/>
      <c r="N141" s="231"/>
      <c r="O141" s="231"/>
      <c r="P141" s="231"/>
      <c r="Q141" s="231"/>
      <c r="R141" s="231"/>
      <c r="S141" s="231"/>
      <c r="T141" s="232"/>
      <c r="AT141" s="226" t="s">
        <v>159</v>
      </c>
      <c r="AU141" s="226" t="s">
        <v>83</v>
      </c>
      <c r="AV141" s="12" t="s">
        <v>83</v>
      </c>
      <c r="AW141" s="12" t="s">
        <v>35</v>
      </c>
      <c r="AX141" s="12" t="s">
        <v>72</v>
      </c>
      <c r="AY141" s="226" t="s">
        <v>148</v>
      </c>
    </row>
    <row r="142" s="12" customFormat="1">
      <c r="B142" s="225"/>
      <c r="D142" s="215" t="s">
        <v>159</v>
      </c>
      <c r="E142" s="226" t="s">
        <v>5</v>
      </c>
      <c r="F142" s="227" t="s">
        <v>794</v>
      </c>
      <c r="H142" s="228">
        <v>44</v>
      </c>
      <c r="I142" s="229"/>
      <c r="L142" s="225"/>
      <c r="M142" s="230"/>
      <c r="N142" s="231"/>
      <c r="O142" s="231"/>
      <c r="P142" s="231"/>
      <c r="Q142" s="231"/>
      <c r="R142" s="231"/>
      <c r="S142" s="231"/>
      <c r="T142" s="232"/>
      <c r="AT142" s="226" t="s">
        <v>159</v>
      </c>
      <c r="AU142" s="226" t="s">
        <v>83</v>
      </c>
      <c r="AV142" s="12" t="s">
        <v>83</v>
      </c>
      <c r="AW142" s="12" t="s">
        <v>35</v>
      </c>
      <c r="AX142" s="12" t="s">
        <v>72</v>
      </c>
      <c r="AY142" s="226" t="s">
        <v>148</v>
      </c>
    </row>
    <row r="143" s="13" customFormat="1">
      <c r="B143" s="233"/>
      <c r="D143" s="215" t="s">
        <v>159</v>
      </c>
      <c r="E143" s="234" t="s">
        <v>5</v>
      </c>
      <c r="F143" s="235" t="s">
        <v>186</v>
      </c>
      <c r="H143" s="236">
        <v>585.89999999999998</v>
      </c>
      <c r="I143" s="237"/>
      <c r="L143" s="233"/>
      <c r="M143" s="238"/>
      <c r="N143" s="239"/>
      <c r="O143" s="239"/>
      <c r="P143" s="239"/>
      <c r="Q143" s="239"/>
      <c r="R143" s="239"/>
      <c r="S143" s="239"/>
      <c r="T143" s="240"/>
      <c r="AT143" s="234" t="s">
        <v>159</v>
      </c>
      <c r="AU143" s="234" t="s">
        <v>83</v>
      </c>
      <c r="AV143" s="13" t="s">
        <v>155</v>
      </c>
      <c r="AW143" s="13" t="s">
        <v>35</v>
      </c>
      <c r="AX143" s="13" t="s">
        <v>80</v>
      </c>
      <c r="AY143" s="234" t="s">
        <v>148</v>
      </c>
    </row>
    <row r="144" s="1" customFormat="1" ht="16.5" customHeight="1">
      <c r="B144" s="202"/>
      <c r="C144" s="203" t="s">
        <v>253</v>
      </c>
      <c r="D144" s="203" t="s">
        <v>150</v>
      </c>
      <c r="E144" s="204" t="s">
        <v>818</v>
      </c>
      <c r="F144" s="205" t="s">
        <v>819</v>
      </c>
      <c r="G144" s="206" t="s">
        <v>229</v>
      </c>
      <c r="H144" s="207">
        <v>585.89999999999998</v>
      </c>
      <c r="I144" s="208"/>
      <c r="J144" s="209">
        <f>ROUND(I144*H144,2)</f>
        <v>0</v>
      </c>
      <c r="K144" s="205" t="s">
        <v>154</v>
      </c>
      <c r="L144" s="47"/>
      <c r="M144" s="210" t="s">
        <v>5</v>
      </c>
      <c r="N144" s="211" t="s">
        <v>43</v>
      </c>
      <c r="O144" s="48"/>
      <c r="P144" s="212">
        <f>O144*H144</f>
        <v>0</v>
      </c>
      <c r="Q144" s="212">
        <v>0</v>
      </c>
      <c r="R144" s="212">
        <f>Q144*H144</f>
        <v>0</v>
      </c>
      <c r="S144" s="212">
        <v>0</v>
      </c>
      <c r="T144" s="213">
        <f>S144*H144</f>
        <v>0</v>
      </c>
      <c r="AR144" s="25" t="s">
        <v>155</v>
      </c>
      <c r="AT144" s="25" t="s">
        <v>150</v>
      </c>
      <c r="AU144" s="25" t="s">
        <v>83</v>
      </c>
      <c r="AY144" s="25" t="s">
        <v>148</v>
      </c>
      <c r="BE144" s="214">
        <f>IF(N144="základní",J144,0)</f>
        <v>0</v>
      </c>
      <c r="BF144" s="214">
        <f>IF(N144="snížená",J144,0)</f>
        <v>0</v>
      </c>
      <c r="BG144" s="214">
        <f>IF(N144="zákl. přenesená",J144,0)</f>
        <v>0</v>
      </c>
      <c r="BH144" s="214">
        <f>IF(N144="sníž. přenesená",J144,0)</f>
        <v>0</v>
      </c>
      <c r="BI144" s="214">
        <f>IF(N144="nulová",J144,0)</f>
        <v>0</v>
      </c>
      <c r="BJ144" s="25" t="s">
        <v>80</v>
      </c>
      <c r="BK144" s="214">
        <f>ROUND(I144*H144,2)</f>
        <v>0</v>
      </c>
      <c r="BL144" s="25" t="s">
        <v>155</v>
      </c>
      <c r="BM144" s="25" t="s">
        <v>820</v>
      </c>
    </row>
    <row r="145" s="1" customFormat="1">
      <c r="B145" s="47"/>
      <c r="D145" s="215" t="s">
        <v>157</v>
      </c>
      <c r="F145" s="216" t="s">
        <v>821</v>
      </c>
      <c r="I145" s="176"/>
      <c r="L145" s="47"/>
      <c r="M145" s="217"/>
      <c r="N145" s="48"/>
      <c r="O145" s="48"/>
      <c r="P145" s="48"/>
      <c r="Q145" s="48"/>
      <c r="R145" s="48"/>
      <c r="S145" s="48"/>
      <c r="T145" s="86"/>
      <c r="AT145" s="25" t="s">
        <v>157</v>
      </c>
      <c r="AU145" s="25" t="s">
        <v>83</v>
      </c>
    </row>
    <row r="146" s="1" customFormat="1" ht="16.5" customHeight="1">
      <c r="B146" s="202"/>
      <c r="C146" s="203" t="s">
        <v>11</v>
      </c>
      <c r="D146" s="203" t="s">
        <v>150</v>
      </c>
      <c r="E146" s="204" t="s">
        <v>242</v>
      </c>
      <c r="F146" s="205" t="s">
        <v>243</v>
      </c>
      <c r="G146" s="206" t="s">
        <v>181</v>
      </c>
      <c r="H146" s="207">
        <v>680.03700000000003</v>
      </c>
      <c r="I146" s="208"/>
      <c r="J146" s="209">
        <f>ROUND(I146*H146,2)</f>
        <v>0</v>
      </c>
      <c r="K146" s="205" t="s">
        <v>154</v>
      </c>
      <c r="L146" s="47"/>
      <c r="M146" s="210" t="s">
        <v>5</v>
      </c>
      <c r="N146" s="211" t="s">
        <v>43</v>
      </c>
      <c r="O146" s="48"/>
      <c r="P146" s="212">
        <f>O146*H146</f>
        <v>0</v>
      </c>
      <c r="Q146" s="212">
        <v>0</v>
      </c>
      <c r="R146" s="212">
        <f>Q146*H146</f>
        <v>0</v>
      </c>
      <c r="S146" s="212">
        <v>0</v>
      </c>
      <c r="T146" s="213">
        <f>S146*H146</f>
        <v>0</v>
      </c>
      <c r="AR146" s="25" t="s">
        <v>155</v>
      </c>
      <c r="AT146" s="25" t="s">
        <v>150</v>
      </c>
      <c r="AU146" s="25" t="s">
        <v>83</v>
      </c>
      <c r="AY146" s="25" t="s">
        <v>148</v>
      </c>
      <c r="BE146" s="214">
        <f>IF(N146="základní",J146,0)</f>
        <v>0</v>
      </c>
      <c r="BF146" s="214">
        <f>IF(N146="snížená",J146,0)</f>
        <v>0</v>
      </c>
      <c r="BG146" s="214">
        <f>IF(N146="zákl. přenesená",J146,0)</f>
        <v>0</v>
      </c>
      <c r="BH146" s="214">
        <f>IF(N146="sníž. přenesená",J146,0)</f>
        <v>0</v>
      </c>
      <c r="BI146" s="214">
        <f>IF(N146="nulová",J146,0)</f>
        <v>0</v>
      </c>
      <c r="BJ146" s="25" t="s">
        <v>80</v>
      </c>
      <c r="BK146" s="214">
        <f>ROUND(I146*H146,2)</f>
        <v>0</v>
      </c>
      <c r="BL146" s="25" t="s">
        <v>155</v>
      </c>
      <c r="BM146" s="25" t="s">
        <v>244</v>
      </c>
    </row>
    <row r="147" s="1" customFormat="1">
      <c r="B147" s="47"/>
      <c r="D147" s="215" t="s">
        <v>157</v>
      </c>
      <c r="F147" s="216" t="s">
        <v>245</v>
      </c>
      <c r="I147" s="176"/>
      <c r="L147" s="47"/>
      <c r="M147" s="217"/>
      <c r="N147" s="48"/>
      <c r="O147" s="48"/>
      <c r="P147" s="48"/>
      <c r="Q147" s="48"/>
      <c r="R147" s="48"/>
      <c r="S147" s="48"/>
      <c r="T147" s="86"/>
      <c r="AT147" s="25" t="s">
        <v>157</v>
      </c>
      <c r="AU147" s="25" t="s">
        <v>83</v>
      </c>
    </row>
    <row r="148" s="12" customFormat="1">
      <c r="B148" s="225"/>
      <c r="D148" s="215" t="s">
        <v>159</v>
      </c>
      <c r="E148" s="226" t="s">
        <v>5</v>
      </c>
      <c r="F148" s="227" t="s">
        <v>822</v>
      </c>
      <c r="H148" s="228">
        <v>680.03700000000003</v>
      </c>
      <c r="I148" s="229"/>
      <c r="L148" s="225"/>
      <c r="M148" s="230"/>
      <c r="N148" s="231"/>
      <c r="O148" s="231"/>
      <c r="P148" s="231"/>
      <c r="Q148" s="231"/>
      <c r="R148" s="231"/>
      <c r="S148" s="231"/>
      <c r="T148" s="232"/>
      <c r="AT148" s="226" t="s">
        <v>159</v>
      </c>
      <c r="AU148" s="226" t="s">
        <v>83</v>
      </c>
      <c r="AV148" s="12" t="s">
        <v>83</v>
      </c>
      <c r="AW148" s="12" t="s">
        <v>35</v>
      </c>
      <c r="AX148" s="12" t="s">
        <v>80</v>
      </c>
      <c r="AY148" s="226" t="s">
        <v>148</v>
      </c>
    </row>
    <row r="149" s="1" customFormat="1" ht="16.5" customHeight="1">
      <c r="B149" s="202"/>
      <c r="C149" s="203" t="s">
        <v>269</v>
      </c>
      <c r="D149" s="203" t="s">
        <v>150</v>
      </c>
      <c r="E149" s="204" t="s">
        <v>823</v>
      </c>
      <c r="F149" s="205" t="s">
        <v>824</v>
      </c>
      <c r="G149" s="206" t="s">
        <v>181</v>
      </c>
      <c r="H149" s="207">
        <v>33</v>
      </c>
      <c r="I149" s="208"/>
      <c r="J149" s="209">
        <f>ROUND(I149*H149,2)</f>
        <v>0</v>
      </c>
      <c r="K149" s="205" t="s">
        <v>154</v>
      </c>
      <c r="L149" s="47"/>
      <c r="M149" s="210" t="s">
        <v>5</v>
      </c>
      <c r="N149" s="211" t="s">
        <v>43</v>
      </c>
      <c r="O149" s="48"/>
      <c r="P149" s="212">
        <f>O149*H149</f>
        <v>0</v>
      </c>
      <c r="Q149" s="212">
        <v>0</v>
      </c>
      <c r="R149" s="212">
        <f>Q149*H149</f>
        <v>0</v>
      </c>
      <c r="S149" s="212">
        <v>0</v>
      </c>
      <c r="T149" s="213">
        <f>S149*H149</f>
        <v>0</v>
      </c>
      <c r="AR149" s="25" t="s">
        <v>155</v>
      </c>
      <c r="AT149" s="25" t="s">
        <v>150</v>
      </c>
      <c r="AU149" s="25" t="s">
        <v>83</v>
      </c>
      <c r="AY149" s="25" t="s">
        <v>148</v>
      </c>
      <c r="BE149" s="214">
        <f>IF(N149="základní",J149,0)</f>
        <v>0</v>
      </c>
      <c r="BF149" s="214">
        <f>IF(N149="snížená",J149,0)</f>
        <v>0</v>
      </c>
      <c r="BG149" s="214">
        <f>IF(N149="zákl. přenesená",J149,0)</f>
        <v>0</v>
      </c>
      <c r="BH149" s="214">
        <f>IF(N149="sníž. přenesená",J149,0)</f>
        <v>0</v>
      </c>
      <c r="BI149" s="214">
        <f>IF(N149="nulová",J149,0)</f>
        <v>0</v>
      </c>
      <c r="BJ149" s="25" t="s">
        <v>80</v>
      </c>
      <c r="BK149" s="214">
        <f>ROUND(I149*H149,2)</f>
        <v>0</v>
      </c>
      <c r="BL149" s="25" t="s">
        <v>155</v>
      </c>
      <c r="BM149" s="25" t="s">
        <v>825</v>
      </c>
    </row>
    <row r="150" s="1" customFormat="1">
      <c r="B150" s="47"/>
      <c r="D150" s="215" t="s">
        <v>157</v>
      </c>
      <c r="F150" s="216" t="s">
        <v>826</v>
      </c>
      <c r="I150" s="176"/>
      <c r="L150" s="47"/>
      <c r="M150" s="217"/>
      <c r="N150" s="48"/>
      <c r="O150" s="48"/>
      <c r="P150" s="48"/>
      <c r="Q150" s="48"/>
      <c r="R150" s="48"/>
      <c r="S150" s="48"/>
      <c r="T150" s="86"/>
      <c r="AT150" s="25" t="s">
        <v>157</v>
      </c>
      <c r="AU150" s="25" t="s">
        <v>83</v>
      </c>
    </row>
    <row r="151" s="1" customFormat="1" ht="16.5" customHeight="1">
      <c r="B151" s="202"/>
      <c r="C151" s="203" t="s">
        <v>275</v>
      </c>
      <c r="D151" s="203" t="s">
        <v>150</v>
      </c>
      <c r="E151" s="204" t="s">
        <v>248</v>
      </c>
      <c r="F151" s="205" t="s">
        <v>249</v>
      </c>
      <c r="G151" s="206" t="s">
        <v>181</v>
      </c>
      <c r="H151" s="207">
        <v>713.03700000000003</v>
      </c>
      <c r="I151" s="208"/>
      <c r="J151" s="209">
        <f>ROUND(I151*H151,2)</f>
        <v>0</v>
      </c>
      <c r="K151" s="205" t="s">
        <v>154</v>
      </c>
      <c r="L151" s="47"/>
      <c r="M151" s="210" t="s">
        <v>5</v>
      </c>
      <c r="N151" s="211" t="s">
        <v>43</v>
      </c>
      <c r="O151" s="48"/>
      <c r="P151" s="212">
        <f>O151*H151</f>
        <v>0</v>
      </c>
      <c r="Q151" s="212">
        <v>0</v>
      </c>
      <c r="R151" s="212">
        <f>Q151*H151</f>
        <v>0</v>
      </c>
      <c r="S151" s="212">
        <v>0</v>
      </c>
      <c r="T151" s="213">
        <f>S151*H151</f>
        <v>0</v>
      </c>
      <c r="AR151" s="25" t="s">
        <v>155</v>
      </c>
      <c r="AT151" s="25" t="s">
        <v>150</v>
      </c>
      <c r="AU151" s="25" t="s">
        <v>83</v>
      </c>
      <c r="AY151" s="25" t="s">
        <v>148</v>
      </c>
      <c r="BE151" s="214">
        <f>IF(N151="základní",J151,0)</f>
        <v>0</v>
      </c>
      <c r="BF151" s="214">
        <f>IF(N151="snížená",J151,0)</f>
        <v>0</v>
      </c>
      <c r="BG151" s="214">
        <f>IF(N151="zákl. přenesená",J151,0)</f>
        <v>0</v>
      </c>
      <c r="BH151" s="214">
        <f>IF(N151="sníž. přenesená",J151,0)</f>
        <v>0</v>
      </c>
      <c r="BI151" s="214">
        <f>IF(N151="nulová",J151,0)</f>
        <v>0</v>
      </c>
      <c r="BJ151" s="25" t="s">
        <v>80</v>
      </c>
      <c r="BK151" s="214">
        <f>ROUND(I151*H151,2)</f>
        <v>0</v>
      </c>
      <c r="BL151" s="25" t="s">
        <v>155</v>
      </c>
      <c r="BM151" s="25" t="s">
        <v>250</v>
      </c>
    </row>
    <row r="152" s="1" customFormat="1">
      <c r="B152" s="47"/>
      <c r="D152" s="215" t="s">
        <v>157</v>
      </c>
      <c r="F152" s="216" t="s">
        <v>251</v>
      </c>
      <c r="I152" s="176"/>
      <c r="L152" s="47"/>
      <c r="M152" s="217"/>
      <c r="N152" s="48"/>
      <c r="O152" s="48"/>
      <c r="P152" s="48"/>
      <c r="Q152" s="48"/>
      <c r="R152" s="48"/>
      <c r="S152" s="48"/>
      <c r="T152" s="86"/>
      <c r="AT152" s="25" t="s">
        <v>157</v>
      </c>
      <c r="AU152" s="25" t="s">
        <v>83</v>
      </c>
    </row>
    <row r="153" s="12" customFormat="1">
      <c r="B153" s="225"/>
      <c r="D153" s="215" t="s">
        <v>159</v>
      </c>
      <c r="E153" s="226" t="s">
        <v>5</v>
      </c>
      <c r="F153" s="227" t="s">
        <v>827</v>
      </c>
      <c r="H153" s="228">
        <v>713.03700000000003</v>
      </c>
      <c r="I153" s="229"/>
      <c r="L153" s="225"/>
      <c r="M153" s="230"/>
      <c r="N153" s="231"/>
      <c r="O153" s="231"/>
      <c r="P153" s="231"/>
      <c r="Q153" s="231"/>
      <c r="R153" s="231"/>
      <c r="S153" s="231"/>
      <c r="T153" s="232"/>
      <c r="AT153" s="226" t="s">
        <v>159</v>
      </c>
      <c r="AU153" s="226" t="s">
        <v>83</v>
      </c>
      <c r="AV153" s="12" t="s">
        <v>83</v>
      </c>
      <c r="AW153" s="12" t="s">
        <v>35</v>
      </c>
      <c r="AX153" s="12" t="s">
        <v>72</v>
      </c>
      <c r="AY153" s="226" t="s">
        <v>148</v>
      </c>
    </row>
    <row r="154" s="13" customFormat="1">
      <c r="B154" s="233"/>
      <c r="D154" s="215" t="s">
        <v>159</v>
      </c>
      <c r="E154" s="234" t="s">
        <v>5</v>
      </c>
      <c r="F154" s="235" t="s">
        <v>186</v>
      </c>
      <c r="H154" s="236">
        <v>713.03700000000003</v>
      </c>
      <c r="I154" s="237"/>
      <c r="L154" s="233"/>
      <c r="M154" s="238"/>
      <c r="N154" s="239"/>
      <c r="O154" s="239"/>
      <c r="P154" s="239"/>
      <c r="Q154" s="239"/>
      <c r="R154" s="239"/>
      <c r="S154" s="239"/>
      <c r="T154" s="240"/>
      <c r="AT154" s="234" t="s">
        <v>159</v>
      </c>
      <c r="AU154" s="234" t="s">
        <v>83</v>
      </c>
      <c r="AV154" s="13" t="s">
        <v>155</v>
      </c>
      <c r="AW154" s="13" t="s">
        <v>35</v>
      </c>
      <c r="AX154" s="13" t="s">
        <v>80</v>
      </c>
      <c r="AY154" s="234" t="s">
        <v>148</v>
      </c>
    </row>
    <row r="155" s="1" customFormat="1" ht="16.5" customHeight="1">
      <c r="B155" s="202"/>
      <c r="C155" s="203" t="s">
        <v>284</v>
      </c>
      <c r="D155" s="203" t="s">
        <v>150</v>
      </c>
      <c r="E155" s="204" t="s">
        <v>254</v>
      </c>
      <c r="F155" s="205" t="s">
        <v>255</v>
      </c>
      <c r="G155" s="206" t="s">
        <v>256</v>
      </c>
      <c r="H155" s="207">
        <v>1140.8589999999999</v>
      </c>
      <c r="I155" s="208"/>
      <c r="J155" s="209">
        <f>ROUND(I155*H155,2)</f>
        <v>0</v>
      </c>
      <c r="K155" s="205" t="s">
        <v>154</v>
      </c>
      <c r="L155" s="47"/>
      <c r="M155" s="210" t="s">
        <v>5</v>
      </c>
      <c r="N155" s="211" t="s">
        <v>43</v>
      </c>
      <c r="O155" s="48"/>
      <c r="P155" s="212">
        <f>O155*H155</f>
        <v>0</v>
      </c>
      <c r="Q155" s="212">
        <v>0</v>
      </c>
      <c r="R155" s="212">
        <f>Q155*H155</f>
        <v>0</v>
      </c>
      <c r="S155" s="212">
        <v>0</v>
      </c>
      <c r="T155" s="213">
        <f>S155*H155</f>
        <v>0</v>
      </c>
      <c r="AR155" s="25" t="s">
        <v>155</v>
      </c>
      <c r="AT155" s="25" t="s">
        <v>150</v>
      </c>
      <c r="AU155" s="25" t="s">
        <v>83</v>
      </c>
      <c r="AY155" s="25" t="s">
        <v>148</v>
      </c>
      <c r="BE155" s="214">
        <f>IF(N155="základní",J155,0)</f>
        <v>0</v>
      </c>
      <c r="BF155" s="214">
        <f>IF(N155="snížená",J155,0)</f>
        <v>0</v>
      </c>
      <c r="BG155" s="214">
        <f>IF(N155="zákl. přenesená",J155,0)</f>
        <v>0</v>
      </c>
      <c r="BH155" s="214">
        <f>IF(N155="sníž. přenesená",J155,0)</f>
        <v>0</v>
      </c>
      <c r="BI155" s="214">
        <f>IF(N155="nulová",J155,0)</f>
        <v>0</v>
      </c>
      <c r="BJ155" s="25" t="s">
        <v>80</v>
      </c>
      <c r="BK155" s="214">
        <f>ROUND(I155*H155,2)</f>
        <v>0</v>
      </c>
      <c r="BL155" s="25" t="s">
        <v>155</v>
      </c>
      <c r="BM155" s="25" t="s">
        <v>257</v>
      </c>
    </row>
    <row r="156" s="1" customFormat="1">
      <c r="B156" s="47"/>
      <c r="D156" s="215" t="s">
        <v>157</v>
      </c>
      <c r="F156" s="216" t="s">
        <v>258</v>
      </c>
      <c r="I156" s="176"/>
      <c r="L156" s="47"/>
      <c r="M156" s="217"/>
      <c r="N156" s="48"/>
      <c r="O156" s="48"/>
      <c r="P156" s="48"/>
      <c r="Q156" s="48"/>
      <c r="R156" s="48"/>
      <c r="S156" s="48"/>
      <c r="T156" s="86"/>
      <c r="AT156" s="25" t="s">
        <v>157</v>
      </c>
      <c r="AU156" s="25" t="s">
        <v>83</v>
      </c>
    </row>
    <row r="157" s="12" customFormat="1">
      <c r="B157" s="225"/>
      <c r="D157" s="215" t="s">
        <v>159</v>
      </c>
      <c r="E157" s="226" t="s">
        <v>5</v>
      </c>
      <c r="F157" s="227" t="s">
        <v>828</v>
      </c>
      <c r="H157" s="228">
        <v>1140.8589999999999</v>
      </c>
      <c r="I157" s="229"/>
      <c r="L157" s="225"/>
      <c r="M157" s="230"/>
      <c r="N157" s="231"/>
      <c r="O157" s="231"/>
      <c r="P157" s="231"/>
      <c r="Q157" s="231"/>
      <c r="R157" s="231"/>
      <c r="S157" s="231"/>
      <c r="T157" s="232"/>
      <c r="AT157" s="226" t="s">
        <v>159</v>
      </c>
      <c r="AU157" s="226" t="s">
        <v>83</v>
      </c>
      <c r="AV157" s="12" t="s">
        <v>83</v>
      </c>
      <c r="AW157" s="12" t="s">
        <v>35</v>
      </c>
      <c r="AX157" s="12" t="s">
        <v>80</v>
      </c>
      <c r="AY157" s="226" t="s">
        <v>148</v>
      </c>
    </row>
    <row r="158" s="1" customFormat="1" ht="16.5" customHeight="1">
      <c r="B158" s="202"/>
      <c r="C158" s="203" t="s">
        <v>289</v>
      </c>
      <c r="D158" s="203" t="s">
        <v>150</v>
      </c>
      <c r="E158" s="204" t="s">
        <v>260</v>
      </c>
      <c r="F158" s="205" t="s">
        <v>261</v>
      </c>
      <c r="G158" s="206" t="s">
        <v>181</v>
      </c>
      <c r="H158" s="207">
        <v>388.68200000000002</v>
      </c>
      <c r="I158" s="208"/>
      <c r="J158" s="209">
        <f>ROUND(I158*H158,2)</f>
        <v>0</v>
      </c>
      <c r="K158" s="205" t="s">
        <v>154</v>
      </c>
      <c r="L158" s="47"/>
      <c r="M158" s="210" t="s">
        <v>5</v>
      </c>
      <c r="N158" s="211" t="s">
        <v>43</v>
      </c>
      <c r="O158" s="48"/>
      <c r="P158" s="212">
        <f>O158*H158</f>
        <v>0</v>
      </c>
      <c r="Q158" s="212">
        <v>0</v>
      </c>
      <c r="R158" s="212">
        <f>Q158*H158</f>
        <v>0</v>
      </c>
      <c r="S158" s="212">
        <v>0</v>
      </c>
      <c r="T158" s="213">
        <f>S158*H158</f>
        <v>0</v>
      </c>
      <c r="AR158" s="25" t="s">
        <v>155</v>
      </c>
      <c r="AT158" s="25" t="s">
        <v>150</v>
      </c>
      <c r="AU158" s="25" t="s">
        <v>83</v>
      </c>
      <c r="AY158" s="25" t="s">
        <v>148</v>
      </c>
      <c r="BE158" s="214">
        <f>IF(N158="základní",J158,0)</f>
        <v>0</v>
      </c>
      <c r="BF158" s="214">
        <f>IF(N158="snížená",J158,0)</f>
        <v>0</v>
      </c>
      <c r="BG158" s="214">
        <f>IF(N158="zákl. přenesená",J158,0)</f>
        <v>0</v>
      </c>
      <c r="BH158" s="214">
        <f>IF(N158="sníž. přenesená",J158,0)</f>
        <v>0</v>
      </c>
      <c r="BI158" s="214">
        <f>IF(N158="nulová",J158,0)</f>
        <v>0</v>
      </c>
      <c r="BJ158" s="25" t="s">
        <v>80</v>
      </c>
      <c r="BK158" s="214">
        <f>ROUND(I158*H158,2)</f>
        <v>0</v>
      </c>
      <c r="BL158" s="25" t="s">
        <v>155</v>
      </c>
      <c r="BM158" s="25" t="s">
        <v>262</v>
      </c>
    </row>
    <row r="159" s="1" customFormat="1">
      <c r="B159" s="47"/>
      <c r="D159" s="215" t="s">
        <v>157</v>
      </c>
      <c r="F159" s="216" t="s">
        <v>263</v>
      </c>
      <c r="I159" s="176"/>
      <c r="L159" s="47"/>
      <c r="M159" s="217"/>
      <c r="N159" s="48"/>
      <c r="O159" s="48"/>
      <c r="P159" s="48"/>
      <c r="Q159" s="48"/>
      <c r="R159" s="48"/>
      <c r="S159" s="48"/>
      <c r="T159" s="86"/>
      <c r="AT159" s="25" t="s">
        <v>157</v>
      </c>
      <c r="AU159" s="25" t="s">
        <v>83</v>
      </c>
    </row>
    <row r="160" s="11" customFormat="1">
      <c r="B160" s="218"/>
      <c r="D160" s="215" t="s">
        <v>159</v>
      </c>
      <c r="E160" s="219" t="s">
        <v>5</v>
      </c>
      <c r="F160" s="220" t="s">
        <v>264</v>
      </c>
      <c r="H160" s="219" t="s">
        <v>5</v>
      </c>
      <c r="I160" s="221"/>
      <c r="L160" s="218"/>
      <c r="M160" s="222"/>
      <c r="N160" s="223"/>
      <c r="O160" s="223"/>
      <c r="P160" s="223"/>
      <c r="Q160" s="223"/>
      <c r="R160" s="223"/>
      <c r="S160" s="223"/>
      <c r="T160" s="224"/>
      <c r="AT160" s="219" t="s">
        <v>159</v>
      </c>
      <c r="AU160" s="219" t="s">
        <v>83</v>
      </c>
      <c r="AV160" s="11" t="s">
        <v>80</v>
      </c>
      <c r="AW160" s="11" t="s">
        <v>35</v>
      </c>
      <c r="AX160" s="11" t="s">
        <v>72</v>
      </c>
      <c r="AY160" s="219" t="s">
        <v>148</v>
      </c>
    </row>
    <row r="161" s="12" customFormat="1">
      <c r="B161" s="225"/>
      <c r="D161" s="215" t="s">
        <v>159</v>
      </c>
      <c r="E161" s="226" t="s">
        <v>5</v>
      </c>
      <c r="F161" s="227" t="s">
        <v>827</v>
      </c>
      <c r="H161" s="228">
        <v>713.03700000000003</v>
      </c>
      <c r="I161" s="229"/>
      <c r="L161" s="225"/>
      <c r="M161" s="230"/>
      <c r="N161" s="231"/>
      <c r="O161" s="231"/>
      <c r="P161" s="231"/>
      <c r="Q161" s="231"/>
      <c r="R161" s="231"/>
      <c r="S161" s="231"/>
      <c r="T161" s="232"/>
      <c r="AT161" s="226" t="s">
        <v>159</v>
      </c>
      <c r="AU161" s="226" t="s">
        <v>83</v>
      </c>
      <c r="AV161" s="12" t="s">
        <v>83</v>
      </c>
      <c r="AW161" s="12" t="s">
        <v>35</v>
      </c>
      <c r="AX161" s="12" t="s">
        <v>72</v>
      </c>
      <c r="AY161" s="226" t="s">
        <v>148</v>
      </c>
    </row>
    <row r="162" s="12" customFormat="1">
      <c r="B162" s="225"/>
      <c r="D162" s="215" t="s">
        <v>159</v>
      </c>
      <c r="E162" s="226" t="s">
        <v>5</v>
      </c>
      <c r="F162" s="227" t="s">
        <v>829</v>
      </c>
      <c r="H162" s="228">
        <v>-53.82</v>
      </c>
      <c r="I162" s="229"/>
      <c r="L162" s="225"/>
      <c r="M162" s="230"/>
      <c r="N162" s="231"/>
      <c r="O162" s="231"/>
      <c r="P162" s="231"/>
      <c r="Q162" s="231"/>
      <c r="R162" s="231"/>
      <c r="S162" s="231"/>
      <c r="T162" s="232"/>
      <c r="AT162" s="226" t="s">
        <v>159</v>
      </c>
      <c r="AU162" s="226" t="s">
        <v>83</v>
      </c>
      <c r="AV162" s="12" t="s">
        <v>83</v>
      </c>
      <c r="AW162" s="12" t="s">
        <v>35</v>
      </c>
      <c r="AX162" s="12" t="s">
        <v>72</v>
      </c>
      <c r="AY162" s="226" t="s">
        <v>148</v>
      </c>
    </row>
    <row r="163" s="12" customFormat="1">
      <c r="B163" s="225"/>
      <c r="D163" s="215" t="s">
        <v>159</v>
      </c>
      <c r="E163" s="226" t="s">
        <v>5</v>
      </c>
      <c r="F163" s="227" t="s">
        <v>830</v>
      </c>
      <c r="H163" s="228">
        <v>-3.375</v>
      </c>
      <c r="I163" s="229"/>
      <c r="L163" s="225"/>
      <c r="M163" s="230"/>
      <c r="N163" s="231"/>
      <c r="O163" s="231"/>
      <c r="P163" s="231"/>
      <c r="Q163" s="231"/>
      <c r="R163" s="231"/>
      <c r="S163" s="231"/>
      <c r="T163" s="232"/>
      <c r="AT163" s="226" t="s">
        <v>159</v>
      </c>
      <c r="AU163" s="226" t="s">
        <v>83</v>
      </c>
      <c r="AV163" s="12" t="s">
        <v>83</v>
      </c>
      <c r="AW163" s="12" t="s">
        <v>35</v>
      </c>
      <c r="AX163" s="12" t="s">
        <v>72</v>
      </c>
      <c r="AY163" s="226" t="s">
        <v>148</v>
      </c>
    </row>
    <row r="164" s="12" customFormat="1">
      <c r="B164" s="225"/>
      <c r="D164" s="215" t="s">
        <v>159</v>
      </c>
      <c r="E164" s="226" t="s">
        <v>5</v>
      </c>
      <c r="F164" s="227" t="s">
        <v>831</v>
      </c>
      <c r="H164" s="228">
        <v>-233.22</v>
      </c>
      <c r="I164" s="229"/>
      <c r="L164" s="225"/>
      <c r="M164" s="230"/>
      <c r="N164" s="231"/>
      <c r="O164" s="231"/>
      <c r="P164" s="231"/>
      <c r="Q164" s="231"/>
      <c r="R164" s="231"/>
      <c r="S164" s="231"/>
      <c r="T164" s="232"/>
      <c r="AT164" s="226" t="s">
        <v>159</v>
      </c>
      <c r="AU164" s="226" t="s">
        <v>83</v>
      </c>
      <c r="AV164" s="12" t="s">
        <v>83</v>
      </c>
      <c r="AW164" s="12" t="s">
        <v>35</v>
      </c>
      <c r="AX164" s="12" t="s">
        <v>72</v>
      </c>
      <c r="AY164" s="226" t="s">
        <v>148</v>
      </c>
    </row>
    <row r="165" s="12" customFormat="1">
      <c r="B165" s="225"/>
      <c r="D165" s="215" t="s">
        <v>159</v>
      </c>
      <c r="E165" s="226" t="s">
        <v>5</v>
      </c>
      <c r="F165" s="227" t="s">
        <v>832</v>
      </c>
      <c r="H165" s="228">
        <v>-17.25</v>
      </c>
      <c r="I165" s="229"/>
      <c r="L165" s="225"/>
      <c r="M165" s="230"/>
      <c r="N165" s="231"/>
      <c r="O165" s="231"/>
      <c r="P165" s="231"/>
      <c r="Q165" s="231"/>
      <c r="R165" s="231"/>
      <c r="S165" s="231"/>
      <c r="T165" s="232"/>
      <c r="AT165" s="226" t="s">
        <v>159</v>
      </c>
      <c r="AU165" s="226" t="s">
        <v>83</v>
      </c>
      <c r="AV165" s="12" t="s">
        <v>83</v>
      </c>
      <c r="AW165" s="12" t="s">
        <v>35</v>
      </c>
      <c r="AX165" s="12" t="s">
        <v>72</v>
      </c>
      <c r="AY165" s="226" t="s">
        <v>148</v>
      </c>
    </row>
    <row r="166" s="12" customFormat="1">
      <c r="B166" s="225"/>
      <c r="D166" s="215" t="s">
        <v>159</v>
      </c>
      <c r="E166" s="226" t="s">
        <v>5</v>
      </c>
      <c r="F166" s="227" t="s">
        <v>833</v>
      </c>
      <c r="H166" s="228">
        <v>-28</v>
      </c>
      <c r="I166" s="229"/>
      <c r="L166" s="225"/>
      <c r="M166" s="230"/>
      <c r="N166" s="231"/>
      <c r="O166" s="231"/>
      <c r="P166" s="231"/>
      <c r="Q166" s="231"/>
      <c r="R166" s="231"/>
      <c r="S166" s="231"/>
      <c r="T166" s="232"/>
      <c r="AT166" s="226" t="s">
        <v>159</v>
      </c>
      <c r="AU166" s="226" t="s">
        <v>83</v>
      </c>
      <c r="AV166" s="12" t="s">
        <v>83</v>
      </c>
      <c r="AW166" s="12" t="s">
        <v>35</v>
      </c>
      <c r="AX166" s="12" t="s">
        <v>72</v>
      </c>
      <c r="AY166" s="226" t="s">
        <v>148</v>
      </c>
    </row>
    <row r="167" s="12" customFormat="1">
      <c r="B167" s="225"/>
      <c r="D167" s="215" t="s">
        <v>159</v>
      </c>
      <c r="E167" s="226" t="s">
        <v>5</v>
      </c>
      <c r="F167" s="227" t="s">
        <v>834</v>
      </c>
      <c r="H167" s="228">
        <v>11.310000000000001</v>
      </c>
      <c r="I167" s="229"/>
      <c r="L167" s="225"/>
      <c r="M167" s="230"/>
      <c r="N167" s="231"/>
      <c r="O167" s="231"/>
      <c r="P167" s="231"/>
      <c r="Q167" s="231"/>
      <c r="R167" s="231"/>
      <c r="S167" s="231"/>
      <c r="T167" s="232"/>
      <c r="AT167" s="226" t="s">
        <v>159</v>
      </c>
      <c r="AU167" s="226" t="s">
        <v>83</v>
      </c>
      <c r="AV167" s="12" t="s">
        <v>83</v>
      </c>
      <c r="AW167" s="12" t="s">
        <v>35</v>
      </c>
      <c r="AX167" s="12" t="s">
        <v>72</v>
      </c>
      <c r="AY167" s="226" t="s">
        <v>148</v>
      </c>
    </row>
    <row r="168" s="13" customFormat="1">
      <c r="B168" s="233"/>
      <c r="D168" s="215" t="s">
        <v>159</v>
      </c>
      <c r="E168" s="234" t="s">
        <v>5</v>
      </c>
      <c r="F168" s="235" t="s">
        <v>186</v>
      </c>
      <c r="H168" s="236">
        <v>388.68200000000002</v>
      </c>
      <c r="I168" s="237"/>
      <c r="L168" s="233"/>
      <c r="M168" s="238"/>
      <c r="N168" s="239"/>
      <c r="O168" s="239"/>
      <c r="P168" s="239"/>
      <c r="Q168" s="239"/>
      <c r="R168" s="239"/>
      <c r="S168" s="239"/>
      <c r="T168" s="240"/>
      <c r="AT168" s="234" t="s">
        <v>159</v>
      </c>
      <c r="AU168" s="234" t="s">
        <v>83</v>
      </c>
      <c r="AV168" s="13" t="s">
        <v>155</v>
      </c>
      <c r="AW168" s="13" t="s">
        <v>35</v>
      </c>
      <c r="AX168" s="13" t="s">
        <v>80</v>
      </c>
      <c r="AY168" s="234" t="s">
        <v>148</v>
      </c>
    </row>
    <row r="169" s="1" customFormat="1" ht="16.5" customHeight="1">
      <c r="B169" s="202"/>
      <c r="C169" s="249" t="s">
        <v>298</v>
      </c>
      <c r="D169" s="249" t="s">
        <v>270</v>
      </c>
      <c r="E169" s="250" t="s">
        <v>271</v>
      </c>
      <c r="F169" s="251" t="s">
        <v>272</v>
      </c>
      <c r="G169" s="252" t="s">
        <v>256</v>
      </c>
      <c r="H169" s="253">
        <v>699.62800000000004</v>
      </c>
      <c r="I169" s="254"/>
      <c r="J169" s="255">
        <f>ROUND(I169*H169,2)</f>
        <v>0</v>
      </c>
      <c r="K169" s="251" t="s">
        <v>5</v>
      </c>
      <c r="L169" s="256"/>
      <c r="M169" s="257" t="s">
        <v>5</v>
      </c>
      <c r="N169" s="258" t="s">
        <v>43</v>
      </c>
      <c r="O169" s="48"/>
      <c r="P169" s="212">
        <f>O169*H169</f>
        <v>0</v>
      </c>
      <c r="Q169" s="212">
        <v>0</v>
      </c>
      <c r="R169" s="212">
        <f>Q169*H169</f>
        <v>0</v>
      </c>
      <c r="S169" s="212">
        <v>0</v>
      </c>
      <c r="T169" s="213">
        <f>S169*H169</f>
        <v>0</v>
      </c>
      <c r="AR169" s="25" t="s">
        <v>214</v>
      </c>
      <c r="AT169" s="25" t="s">
        <v>270</v>
      </c>
      <c r="AU169" s="25" t="s">
        <v>83</v>
      </c>
      <c r="AY169" s="25" t="s">
        <v>148</v>
      </c>
      <c r="BE169" s="214">
        <f>IF(N169="základní",J169,0)</f>
        <v>0</v>
      </c>
      <c r="BF169" s="214">
        <f>IF(N169="snížená",J169,0)</f>
        <v>0</v>
      </c>
      <c r="BG169" s="214">
        <f>IF(N169="zákl. přenesená",J169,0)</f>
        <v>0</v>
      </c>
      <c r="BH169" s="214">
        <f>IF(N169="sníž. přenesená",J169,0)</f>
        <v>0</v>
      </c>
      <c r="BI169" s="214">
        <f>IF(N169="nulová",J169,0)</f>
        <v>0</v>
      </c>
      <c r="BJ169" s="25" t="s">
        <v>80</v>
      </c>
      <c r="BK169" s="214">
        <f>ROUND(I169*H169,2)</f>
        <v>0</v>
      </c>
      <c r="BL169" s="25" t="s">
        <v>155</v>
      </c>
      <c r="BM169" s="25" t="s">
        <v>273</v>
      </c>
    </row>
    <row r="170" s="1" customFormat="1">
      <c r="B170" s="47"/>
      <c r="D170" s="215" t="s">
        <v>157</v>
      </c>
      <c r="F170" s="216" t="s">
        <v>272</v>
      </c>
      <c r="I170" s="176"/>
      <c r="L170" s="47"/>
      <c r="M170" s="217"/>
      <c r="N170" s="48"/>
      <c r="O170" s="48"/>
      <c r="P170" s="48"/>
      <c r="Q170" s="48"/>
      <c r="R170" s="48"/>
      <c r="S170" s="48"/>
      <c r="T170" s="86"/>
      <c r="AT170" s="25" t="s">
        <v>157</v>
      </c>
      <c r="AU170" s="25" t="s">
        <v>83</v>
      </c>
    </row>
    <row r="171" s="12" customFormat="1">
      <c r="B171" s="225"/>
      <c r="D171" s="215" t="s">
        <v>159</v>
      </c>
      <c r="E171" s="226" t="s">
        <v>5</v>
      </c>
      <c r="F171" s="227" t="s">
        <v>835</v>
      </c>
      <c r="H171" s="228">
        <v>699.62800000000004</v>
      </c>
      <c r="I171" s="229"/>
      <c r="L171" s="225"/>
      <c r="M171" s="230"/>
      <c r="N171" s="231"/>
      <c r="O171" s="231"/>
      <c r="P171" s="231"/>
      <c r="Q171" s="231"/>
      <c r="R171" s="231"/>
      <c r="S171" s="231"/>
      <c r="T171" s="232"/>
      <c r="AT171" s="226" t="s">
        <v>159</v>
      </c>
      <c r="AU171" s="226" t="s">
        <v>83</v>
      </c>
      <c r="AV171" s="12" t="s">
        <v>83</v>
      </c>
      <c r="AW171" s="12" t="s">
        <v>35</v>
      </c>
      <c r="AX171" s="12" t="s">
        <v>80</v>
      </c>
      <c r="AY171" s="226" t="s">
        <v>148</v>
      </c>
    </row>
    <row r="172" s="1" customFormat="1" ht="16.5" customHeight="1">
      <c r="B172" s="202"/>
      <c r="C172" s="203" t="s">
        <v>10</v>
      </c>
      <c r="D172" s="203" t="s">
        <v>150</v>
      </c>
      <c r="E172" s="204" t="s">
        <v>276</v>
      </c>
      <c r="F172" s="205" t="s">
        <v>277</v>
      </c>
      <c r="G172" s="206" t="s">
        <v>181</v>
      </c>
      <c r="H172" s="207">
        <v>0.97599999999999998</v>
      </c>
      <c r="I172" s="208"/>
      <c r="J172" s="209">
        <f>ROUND(I172*H172,2)</f>
        <v>0</v>
      </c>
      <c r="K172" s="205" t="s">
        <v>154</v>
      </c>
      <c r="L172" s="47"/>
      <c r="M172" s="210" t="s">
        <v>5</v>
      </c>
      <c r="N172" s="211" t="s">
        <v>43</v>
      </c>
      <c r="O172" s="48"/>
      <c r="P172" s="212">
        <f>O172*H172</f>
        <v>0</v>
      </c>
      <c r="Q172" s="212">
        <v>0</v>
      </c>
      <c r="R172" s="212">
        <f>Q172*H172</f>
        <v>0</v>
      </c>
      <c r="S172" s="212">
        <v>0</v>
      </c>
      <c r="T172" s="213">
        <f>S172*H172</f>
        <v>0</v>
      </c>
      <c r="AR172" s="25" t="s">
        <v>155</v>
      </c>
      <c r="AT172" s="25" t="s">
        <v>150</v>
      </c>
      <c r="AU172" s="25" t="s">
        <v>83</v>
      </c>
      <c r="AY172" s="25" t="s">
        <v>148</v>
      </c>
      <c r="BE172" s="214">
        <f>IF(N172="základní",J172,0)</f>
        <v>0</v>
      </c>
      <c r="BF172" s="214">
        <f>IF(N172="snížená",J172,0)</f>
        <v>0</v>
      </c>
      <c r="BG172" s="214">
        <f>IF(N172="zákl. přenesená",J172,0)</f>
        <v>0</v>
      </c>
      <c r="BH172" s="214">
        <f>IF(N172="sníž. přenesená",J172,0)</f>
        <v>0</v>
      </c>
      <c r="BI172" s="214">
        <f>IF(N172="nulová",J172,0)</f>
        <v>0</v>
      </c>
      <c r="BJ172" s="25" t="s">
        <v>80</v>
      </c>
      <c r="BK172" s="214">
        <f>ROUND(I172*H172,2)</f>
        <v>0</v>
      </c>
      <c r="BL172" s="25" t="s">
        <v>155</v>
      </c>
      <c r="BM172" s="25" t="s">
        <v>836</v>
      </c>
    </row>
    <row r="173" s="1" customFormat="1">
      <c r="B173" s="47"/>
      <c r="D173" s="215" t="s">
        <v>157</v>
      </c>
      <c r="F173" s="216" t="s">
        <v>279</v>
      </c>
      <c r="I173" s="176"/>
      <c r="L173" s="47"/>
      <c r="M173" s="217"/>
      <c r="N173" s="48"/>
      <c r="O173" s="48"/>
      <c r="P173" s="48"/>
      <c r="Q173" s="48"/>
      <c r="R173" s="48"/>
      <c r="S173" s="48"/>
      <c r="T173" s="86"/>
      <c r="AT173" s="25" t="s">
        <v>157</v>
      </c>
      <c r="AU173" s="25" t="s">
        <v>83</v>
      </c>
    </row>
    <row r="174" s="11" customFormat="1">
      <c r="B174" s="218"/>
      <c r="D174" s="215" t="s">
        <v>159</v>
      </c>
      <c r="E174" s="219" t="s">
        <v>5</v>
      </c>
      <c r="F174" s="220" t="s">
        <v>687</v>
      </c>
      <c r="H174" s="219" t="s">
        <v>5</v>
      </c>
      <c r="I174" s="221"/>
      <c r="L174" s="218"/>
      <c r="M174" s="222"/>
      <c r="N174" s="223"/>
      <c r="O174" s="223"/>
      <c r="P174" s="223"/>
      <c r="Q174" s="223"/>
      <c r="R174" s="223"/>
      <c r="S174" s="223"/>
      <c r="T174" s="224"/>
      <c r="AT174" s="219" t="s">
        <v>159</v>
      </c>
      <c r="AU174" s="219" t="s">
        <v>83</v>
      </c>
      <c r="AV174" s="11" t="s">
        <v>80</v>
      </c>
      <c r="AW174" s="11" t="s">
        <v>35</v>
      </c>
      <c r="AX174" s="11" t="s">
        <v>72</v>
      </c>
      <c r="AY174" s="219" t="s">
        <v>148</v>
      </c>
    </row>
    <row r="175" s="12" customFormat="1">
      <c r="B175" s="225"/>
      <c r="D175" s="215" t="s">
        <v>159</v>
      </c>
      <c r="E175" s="226" t="s">
        <v>5</v>
      </c>
      <c r="F175" s="227" t="s">
        <v>837</v>
      </c>
      <c r="H175" s="228">
        <v>0.97599999999999998</v>
      </c>
      <c r="I175" s="229"/>
      <c r="L175" s="225"/>
      <c r="M175" s="230"/>
      <c r="N175" s="231"/>
      <c r="O175" s="231"/>
      <c r="P175" s="231"/>
      <c r="Q175" s="231"/>
      <c r="R175" s="231"/>
      <c r="S175" s="231"/>
      <c r="T175" s="232"/>
      <c r="AT175" s="226" t="s">
        <v>159</v>
      </c>
      <c r="AU175" s="226" t="s">
        <v>83</v>
      </c>
      <c r="AV175" s="12" t="s">
        <v>83</v>
      </c>
      <c r="AW175" s="12" t="s">
        <v>35</v>
      </c>
      <c r="AX175" s="12" t="s">
        <v>80</v>
      </c>
      <c r="AY175" s="226" t="s">
        <v>148</v>
      </c>
    </row>
    <row r="176" s="1" customFormat="1" ht="16.5" customHeight="1">
      <c r="B176" s="202"/>
      <c r="C176" s="203" t="s">
        <v>311</v>
      </c>
      <c r="D176" s="203" t="s">
        <v>150</v>
      </c>
      <c r="E176" s="204" t="s">
        <v>838</v>
      </c>
      <c r="F176" s="205" t="s">
        <v>839</v>
      </c>
      <c r="G176" s="206" t="s">
        <v>181</v>
      </c>
      <c r="H176" s="207">
        <v>0.97599999999999998</v>
      </c>
      <c r="I176" s="208"/>
      <c r="J176" s="209">
        <f>ROUND(I176*H176,2)</f>
        <v>0</v>
      </c>
      <c r="K176" s="205" t="s">
        <v>154</v>
      </c>
      <c r="L176" s="47"/>
      <c r="M176" s="210" t="s">
        <v>5</v>
      </c>
      <c r="N176" s="211" t="s">
        <v>43</v>
      </c>
      <c r="O176" s="48"/>
      <c r="P176" s="212">
        <f>O176*H176</f>
        <v>0</v>
      </c>
      <c r="Q176" s="212">
        <v>0</v>
      </c>
      <c r="R176" s="212">
        <f>Q176*H176</f>
        <v>0</v>
      </c>
      <c r="S176" s="212">
        <v>0</v>
      </c>
      <c r="T176" s="213">
        <f>S176*H176</f>
        <v>0</v>
      </c>
      <c r="AR176" s="25" t="s">
        <v>155</v>
      </c>
      <c r="AT176" s="25" t="s">
        <v>150</v>
      </c>
      <c r="AU176" s="25" t="s">
        <v>83</v>
      </c>
      <c r="AY176" s="25" t="s">
        <v>148</v>
      </c>
      <c r="BE176" s="214">
        <f>IF(N176="základní",J176,0)</f>
        <v>0</v>
      </c>
      <c r="BF176" s="214">
        <f>IF(N176="snížená",J176,0)</f>
        <v>0</v>
      </c>
      <c r="BG176" s="214">
        <f>IF(N176="zákl. přenesená",J176,0)</f>
        <v>0</v>
      </c>
      <c r="BH176" s="214">
        <f>IF(N176="sníž. přenesená",J176,0)</f>
        <v>0</v>
      </c>
      <c r="BI176" s="214">
        <f>IF(N176="nulová",J176,0)</f>
        <v>0</v>
      </c>
      <c r="BJ176" s="25" t="s">
        <v>80</v>
      </c>
      <c r="BK176" s="214">
        <f>ROUND(I176*H176,2)</f>
        <v>0</v>
      </c>
      <c r="BL176" s="25" t="s">
        <v>155</v>
      </c>
      <c r="BM176" s="25" t="s">
        <v>840</v>
      </c>
    </row>
    <row r="177" s="1" customFormat="1">
      <c r="B177" s="47"/>
      <c r="D177" s="215" t="s">
        <v>157</v>
      </c>
      <c r="F177" s="216" t="s">
        <v>841</v>
      </c>
      <c r="I177" s="176"/>
      <c r="L177" s="47"/>
      <c r="M177" s="217"/>
      <c r="N177" s="48"/>
      <c r="O177" s="48"/>
      <c r="P177" s="48"/>
      <c r="Q177" s="48"/>
      <c r="R177" s="48"/>
      <c r="S177" s="48"/>
      <c r="T177" s="86"/>
      <c r="AT177" s="25" t="s">
        <v>157</v>
      </c>
      <c r="AU177" s="25" t="s">
        <v>83</v>
      </c>
    </row>
    <row r="178" s="11" customFormat="1">
      <c r="B178" s="218"/>
      <c r="D178" s="215" t="s">
        <v>159</v>
      </c>
      <c r="E178" s="219" t="s">
        <v>5</v>
      </c>
      <c r="F178" s="220" t="s">
        <v>687</v>
      </c>
      <c r="H178" s="219" t="s">
        <v>5</v>
      </c>
      <c r="I178" s="221"/>
      <c r="L178" s="218"/>
      <c r="M178" s="222"/>
      <c r="N178" s="223"/>
      <c r="O178" s="223"/>
      <c r="P178" s="223"/>
      <c r="Q178" s="223"/>
      <c r="R178" s="223"/>
      <c r="S178" s="223"/>
      <c r="T178" s="224"/>
      <c r="AT178" s="219" t="s">
        <v>159</v>
      </c>
      <c r="AU178" s="219" t="s">
        <v>83</v>
      </c>
      <c r="AV178" s="11" t="s">
        <v>80</v>
      </c>
      <c r="AW178" s="11" t="s">
        <v>35</v>
      </c>
      <c r="AX178" s="11" t="s">
        <v>72</v>
      </c>
      <c r="AY178" s="219" t="s">
        <v>148</v>
      </c>
    </row>
    <row r="179" s="12" customFormat="1">
      <c r="B179" s="225"/>
      <c r="D179" s="215" t="s">
        <v>159</v>
      </c>
      <c r="E179" s="226" t="s">
        <v>5</v>
      </c>
      <c r="F179" s="227" t="s">
        <v>837</v>
      </c>
      <c r="H179" s="228">
        <v>0.97599999999999998</v>
      </c>
      <c r="I179" s="229"/>
      <c r="L179" s="225"/>
      <c r="M179" s="230"/>
      <c r="N179" s="231"/>
      <c r="O179" s="231"/>
      <c r="P179" s="231"/>
      <c r="Q179" s="231"/>
      <c r="R179" s="231"/>
      <c r="S179" s="231"/>
      <c r="T179" s="232"/>
      <c r="AT179" s="226" t="s">
        <v>159</v>
      </c>
      <c r="AU179" s="226" t="s">
        <v>83</v>
      </c>
      <c r="AV179" s="12" t="s">
        <v>83</v>
      </c>
      <c r="AW179" s="12" t="s">
        <v>35</v>
      </c>
      <c r="AX179" s="12" t="s">
        <v>80</v>
      </c>
      <c r="AY179" s="226" t="s">
        <v>148</v>
      </c>
    </row>
    <row r="180" s="1" customFormat="1" ht="16.5" customHeight="1">
      <c r="B180" s="202"/>
      <c r="C180" s="203" t="s">
        <v>317</v>
      </c>
      <c r="D180" s="203" t="s">
        <v>150</v>
      </c>
      <c r="E180" s="204" t="s">
        <v>276</v>
      </c>
      <c r="F180" s="205" t="s">
        <v>277</v>
      </c>
      <c r="G180" s="206" t="s">
        <v>181</v>
      </c>
      <c r="H180" s="207">
        <v>649.18100000000004</v>
      </c>
      <c r="I180" s="208"/>
      <c r="J180" s="209">
        <f>ROUND(I180*H180,2)</f>
        <v>0</v>
      </c>
      <c r="K180" s="205" t="s">
        <v>154</v>
      </c>
      <c r="L180" s="47"/>
      <c r="M180" s="210" t="s">
        <v>5</v>
      </c>
      <c r="N180" s="211" t="s">
        <v>43</v>
      </c>
      <c r="O180" s="48"/>
      <c r="P180" s="212">
        <f>O180*H180</f>
        <v>0</v>
      </c>
      <c r="Q180" s="212">
        <v>0</v>
      </c>
      <c r="R180" s="212">
        <f>Q180*H180</f>
        <v>0</v>
      </c>
      <c r="S180" s="212">
        <v>0</v>
      </c>
      <c r="T180" s="213">
        <f>S180*H180</f>
        <v>0</v>
      </c>
      <c r="AR180" s="25" t="s">
        <v>155</v>
      </c>
      <c r="AT180" s="25" t="s">
        <v>150</v>
      </c>
      <c r="AU180" s="25" t="s">
        <v>83</v>
      </c>
      <c r="AY180" s="25" t="s">
        <v>148</v>
      </c>
      <c r="BE180" s="214">
        <f>IF(N180="základní",J180,0)</f>
        <v>0</v>
      </c>
      <c r="BF180" s="214">
        <f>IF(N180="snížená",J180,0)</f>
        <v>0</v>
      </c>
      <c r="BG180" s="214">
        <f>IF(N180="zákl. přenesená",J180,0)</f>
        <v>0</v>
      </c>
      <c r="BH180" s="214">
        <f>IF(N180="sníž. přenesená",J180,0)</f>
        <v>0</v>
      </c>
      <c r="BI180" s="214">
        <f>IF(N180="nulová",J180,0)</f>
        <v>0</v>
      </c>
      <c r="BJ180" s="25" t="s">
        <v>80</v>
      </c>
      <c r="BK180" s="214">
        <f>ROUND(I180*H180,2)</f>
        <v>0</v>
      </c>
      <c r="BL180" s="25" t="s">
        <v>155</v>
      </c>
      <c r="BM180" s="25" t="s">
        <v>278</v>
      </c>
    </row>
    <row r="181" s="1" customFormat="1">
      <c r="B181" s="47"/>
      <c r="D181" s="215" t="s">
        <v>157</v>
      </c>
      <c r="F181" s="216" t="s">
        <v>279</v>
      </c>
      <c r="I181" s="176"/>
      <c r="L181" s="47"/>
      <c r="M181" s="217"/>
      <c r="N181" s="48"/>
      <c r="O181" s="48"/>
      <c r="P181" s="48"/>
      <c r="Q181" s="48"/>
      <c r="R181" s="48"/>
      <c r="S181" s="48"/>
      <c r="T181" s="86"/>
      <c r="AT181" s="25" t="s">
        <v>157</v>
      </c>
      <c r="AU181" s="25" t="s">
        <v>83</v>
      </c>
    </row>
    <row r="182" s="11" customFormat="1">
      <c r="B182" s="218"/>
      <c r="D182" s="215" t="s">
        <v>159</v>
      </c>
      <c r="E182" s="219" t="s">
        <v>5</v>
      </c>
      <c r="F182" s="220" t="s">
        <v>280</v>
      </c>
      <c r="H182" s="219" t="s">
        <v>5</v>
      </c>
      <c r="I182" s="221"/>
      <c r="L182" s="218"/>
      <c r="M182" s="222"/>
      <c r="N182" s="223"/>
      <c r="O182" s="223"/>
      <c r="P182" s="223"/>
      <c r="Q182" s="223"/>
      <c r="R182" s="223"/>
      <c r="S182" s="223"/>
      <c r="T182" s="224"/>
      <c r="AT182" s="219" t="s">
        <v>159</v>
      </c>
      <c r="AU182" s="219" t="s">
        <v>83</v>
      </c>
      <c r="AV182" s="11" t="s">
        <v>80</v>
      </c>
      <c r="AW182" s="11" t="s">
        <v>35</v>
      </c>
      <c r="AX182" s="11" t="s">
        <v>72</v>
      </c>
      <c r="AY182" s="219" t="s">
        <v>148</v>
      </c>
    </row>
    <row r="183" s="12" customFormat="1">
      <c r="B183" s="225"/>
      <c r="D183" s="215" t="s">
        <v>159</v>
      </c>
      <c r="E183" s="226" t="s">
        <v>5</v>
      </c>
      <c r="F183" s="227" t="s">
        <v>842</v>
      </c>
      <c r="H183" s="228">
        <v>206.679</v>
      </c>
      <c r="I183" s="229"/>
      <c r="L183" s="225"/>
      <c r="M183" s="230"/>
      <c r="N183" s="231"/>
      <c r="O183" s="231"/>
      <c r="P183" s="231"/>
      <c r="Q183" s="231"/>
      <c r="R183" s="231"/>
      <c r="S183" s="231"/>
      <c r="T183" s="232"/>
      <c r="AT183" s="226" t="s">
        <v>159</v>
      </c>
      <c r="AU183" s="226" t="s">
        <v>83</v>
      </c>
      <c r="AV183" s="12" t="s">
        <v>83</v>
      </c>
      <c r="AW183" s="12" t="s">
        <v>35</v>
      </c>
      <c r="AX183" s="12" t="s">
        <v>72</v>
      </c>
      <c r="AY183" s="226" t="s">
        <v>148</v>
      </c>
    </row>
    <row r="184" s="12" customFormat="1">
      <c r="B184" s="225"/>
      <c r="D184" s="215" t="s">
        <v>159</v>
      </c>
      <c r="E184" s="226" t="s">
        <v>5</v>
      </c>
      <c r="F184" s="227" t="s">
        <v>843</v>
      </c>
      <c r="H184" s="228">
        <v>53.82</v>
      </c>
      <c r="I184" s="229"/>
      <c r="L184" s="225"/>
      <c r="M184" s="230"/>
      <c r="N184" s="231"/>
      <c r="O184" s="231"/>
      <c r="P184" s="231"/>
      <c r="Q184" s="231"/>
      <c r="R184" s="231"/>
      <c r="S184" s="231"/>
      <c r="T184" s="232"/>
      <c r="AT184" s="226" t="s">
        <v>159</v>
      </c>
      <c r="AU184" s="226" t="s">
        <v>83</v>
      </c>
      <c r="AV184" s="12" t="s">
        <v>83</v>
      </c>
      <c r="AW184" s="12" t="s">
        <v>35</v>
      </c>
      <c r="AX184" s="12" t="s">
        <v>72</v>
      </c>
      <c r="AY184" s="226" t="s">
        <v>148</v>
      </c>
    </row>
    <row r="185" s="12" customFormat="1">
      <c r="B185" s="225"/>
      <c r="D185" s="215" t="s">
        <v>159</v>
      </c>
      <c r="E185" s="226" t="s">
        <v>5</v>
      </c>
      <c r="F185" s="227" t="s">
        <v>844</v>
      </c>
      <c r="H185" s="228">
        <v>388.68200000000002</v>
      </c>
      <c r="I185" s="229"/>
      <c r="L185" s="225"/>
      <c r="M185" s="230"/>
      <c r="N185" s="231"/>
      <c r="O185" s="231"/>
      <c r="P185" s="231"/>
      <c r="Q185" s="231"/>
      <c r="R185" s="231"/>
      <c r="S185" s="231"/>
      <c r="T185" s="232"/>
      <c r="AT185" s="226" t="s">
        <v>159</v>
      </c>
      <c r="AU185" s="226" t="s">
        <v>83</v>
      </c>
      <c r="AV185" s="12" t="s">
        <v>83</v>
      </c>
      <c r="AW185" s="12" t="s">
        <v>35</v>
      </c>
      <c r="AX185" s="12" t="s">
        <v>72</v>
      </c>
      <c r="AY185" s="226" t="s">
        <v>148</v>
      </c>
    </row>
    <row r="186" s="13" customFormat="1">
      <c r="B186" s="233"/>
      <c r="D186" s="215" t="s">
        <v>159</v>
      </c>
      <c r="E186" s="234" t="s">
        <v>5</v>
      </c>
      <c r="F186" s="235" t="s">
        <v>186</v>
      </c>
      <c r="H186" s="236">
        <v>649.18100000000004</v>
      </c>
      <c r="I186" s="237"/>
      <c r="L186" s="233"/>
      <c r="M186" s="238"/>
      <c r="N186" s="239"/>
      <c r="O186" s="239"/>
      <c r="P186" s="239"/>
      <c r="Q186" s="239"/>
      <c r="R186" s="239"/>
      <c r="S186" s="239"/>
      <c r="T186" s="240"/>
      <c r="AT186" s="234" t="s">
        <v>159</v>
      </c>
      <c r="AU186" s="234" t="s">
        <v>83</v>
      </c>
      <c r="AV186" s="13" t="s">
        <v>155</v>
      </c>
      <c r="AW186" s="13" t="s">
        <v>35</v>
      </c>
      <c r="AX186" s="13" t="s">
        <v>80</v>
      </c>
      <c r="AY186" s="234" t="s">
        <v>148</v>
      </c>
    </row>
    <row r="187" s="1" customFormat="1" ht="16.5" customHeight="1">
      <c r="B187" s="202"/>
      <c r="C187" s="203" t="s">
        <v>324</v>
      </c>
      <c r="D187" s="203" t="s">
        <v>150</v>
      </c>
      <c r="E187" s="204" t="s">
        <v>285</v>
      </c>
      <c r="F187" s="205" t="s">
        <v>286</v>
      </c>
      <c r="G187" s="206" t="s">
        <v>181</v>
      </c>
      <c r="H187" s="207">
        <v>649.18100000000004</v>
      </c>
      <c r="I187" s="208"/>
      <c r="J187" s="209">
        <f>ROUND(I187*H187,2)</f>
        <v>0</v>
      </c>
      <c r="K187" s="205" t="s">
        <v>154</v>
      </c>
      <c r="L187" s="47"/>
      <c r="M187" s="210" t="s">
        <v>5</v>
      </c>
      <c r="N187" s="211" t="s">
        <v>43</v>
      </c>
      <c r="O187" s="48"/>
      <c r="P187" s="212">
        <f>O187*H187</f>
        <v>0</v>
      </c>
      <c r="Q187" s="212">
        <v>0</v>
      </c>
      <c r="R187" s="212">
        <f>Q187*H187</f>
        <v>0</v>
      </c>
      <c r="S187" s="212">
        <v>0</v>
      </c>
      <c r="T187" s="213">
        <f>S187*H187</f>
        <v>0</v>
      </c>
      <c r="AR187" s="25" t="s">
        <v>155</v>
      </c>
      <c r="AT187" s="25" t="s">
        <v>150</v>
      </c>
      <c r="AU187" s="25" t="s">
        <v>83</v>
      </c>
      <c r="AY187" s="25" t="s">
        <v>148</v>
      </c>
      <c r="BE187" s="214">
        <f>IF(N187="základní",J187,0)</f>
        <v>0</v>
      </c>
      <c r="BF187" s="214">
        <f>IF(N187="snížená",J187,0)</f>
        <v>0</v>
      </c>
      <c r="BG187" s="214">
        <f>IF(N187="zákl. přenesená",J187,0)</f>
        <v>0</v>
      </c>
      <c r="BH187" s="214">
        <f>IF(N187="sníž. přenesená",J187,0)</f>
        <v>0</v>
      </c>
      <c r="BI187" s="214">
        <f>IF(N187="nulová",J187,0)</f>
        <v>0</v>
      </c>
      <c r="BJ187" s="25" t="s">
        <v>80</v>
      </c>
      <c r="BK187" s="214">
        <f>ROUND(I187*H187,2)</f>
        <v>0</v>
      </c>
      <c r="BL187" s="25" t="s">
        <v>155</v>
      </c>
      <c r="BM187" s="25" t="s">
        <v>287</v>
      </c>
    </row>
    <row r="188" s="1" customFormat="1">
      <c r="B188" s="47"/>
      <c r="D188" s="215" t="s">
        <v>157</v>
      </c>
      <c r="F188" s="216" t="s">
        <v>288</v>
      </c>
      <c r="I188" s="176"/>
      <c r="L188" s="47"/>
      <c r="M188" s="217"/>
      <c r="N188" s="48"/>
      <c r="O188" s="48"/>
      <c r="P188" s="48"/>
      <c r="Q188" s="48"/>
      <c r="R188" s="48"/>
      <c r="S188" s="48"/>
      <c r="T188" s="86"/>
      <c r="AT188" s="25" t="s">
        <v>157</v>
      </c>
      <c r="AU188" s="25" t="s">
        <v>83</v>
      </c>
    </row>
    <row r="189" s="11" customFormat="1">
      <c r="B189" s="218"/>
      <c r="D189" s="215" t="s">
        <v>159</v>
      </c>
      <c r="E189" s="219" t="s">
        <v>5</v>
      </c>
      <c r="F189" s="220" t="s">
        <v>280</v>
      </c>
      <c r="H189" s="219" t="s">
        <v>5</v>
      </c>
      <c r="I189" s="221"/>
      <c r="L189" s="218"/>
      <c r="M189" s="222"/>
      <c r="N189" s="223"/>
      <c r="O189" s="223"/>
      <c r="P189" s="223"/>
      <c r="Q189" s="223"/>
      <c r="R189" s="223"/>
      <c r="S189" s="223"/>
      <c r="T189" s="224"/>
      <c r="AT189" s="219" t="s">
        <v>159</v>
      </c>
      <c r="AU189" s="219" t="s">
        <v>83</v>
      </c>
      <c r="AV189" s="11" t="s">
        <v>80</v>
      </c>
      <c r="AW189" s="11" t="s">
        <v>35</v>
      </c>
      <c r="AX189" s="11" t="s">
        <v>72</v>
      </c>
      <c r="AY189" s="219" t="s">
        <v>148</v>
      </c>
    </row>
    <row r="190" s="12" customFormat="1">
      <c r="B190" s="225"/>
      <c r="D190" s="215" t="s">
        <v>159</v>
      </c>
      <c r="E190" s="226" t="s">
        <v>5</v>
      </c>
      <c r="F190" s="227" t="s">
        <v>842</v>
      </c>
      <c r="H190" s="228">
        <v>206.679</v>
      </c>
      <c r="I190" s="229"/>
      <c r="L190" s="225"/>
      <c r="M190" s="230"/>
      <c r="N190" s="231"/>
      <c r="O190" s="231"/>
      <c r="P190" s="231"/>
      <c r="Q190" s="231"/>
      <c r="R190" s="231"/>
      <c r="S190" s="231"/>
      <c r="T190" s="232"/>
      <c r="AT190" s="226" t="s">
        <v>159</v>
      </c>
      <c r="AU190" s="226" t="s">
        <v>83</v>
      </c>
      <c r="AV190" s="12" t="s">
        <v>83</v>
      </c>
      <c r="AW190" s="12" t="s">
        <v>35</v>
      </c>
      <c r="AX190" s="12" t="s">
        <v>72</v>
      </c>
      <c r="AY190" s="226" t="s">
        <v>148</v>
      </c>
    </row>
    <row r="191" s="12" customFormat="1">
      <c r="B191" s="225"/>
      <c r="D191" s="215" t="s">
        <v>159</v>
      </c>
      <c r="E191" s="226" t="s">
        <v>5</v>
      </c>
      <c r="F191" s="227" t="s">
        <v>843</v>
      </c>
      <c r="H191" s="228">
        <v>53.82</v>
      </c>
      <c r="I191" s="229"/>
      <c r="L191" s="225"/>
      <c r="M191" s="230"/>
      <c r="N191" s="231"/>
      <c r="O191" s="231"/>
      <c r="P191" s="231"/>
      <c r="Q191" s="231"/>
      <c r="R191" s="231"/>
      <c r="S191" s="231"/>
      <c r="T191" s="232"/>
      <c r="AT191" s="226" t="s">
        <v>159</v>
      </c>
      <c r="AU191" s="226" t="s">
        <v>83</v>
      </c>
      <c r="AV191" s="12" t="s">
        <v>83</v>
      </c>
      <c r="AW191" s="12" t="s">
        <v>35</v>
      </c>
      <c r="AX191" s="12" t="s">
        <v>72</v>
      </c>
      <c r="AY191" s="226" t="s">
        <v>148</v>
      </c>
    </row>
    <row r="192" s="12" customFormat="1">
      <c r="B192" s="225"/>
      <c r="D192" s="215" t="s">
        <v>159</v>
      </c>
      <c r="E192" s="226" t="s">
        <v>5</v>
      </c>
      <c r="F192" s="227" t="s">
        <v>844</v>
      </c>
      <c r="H192" s="228">
        <v>388.68200000000002</v>
      </c>
      <c r="I192" s="229"/>
      <c r="L192" s="225"/>
      <c r="M192" s="230"/>
      <c r="N192" s="231"/>
      <c r="O192" s="231"/>
      <c r="P192" s="231"/>
      <c r="Q192" s="231"/>
      <c r="R192" s="231"/>
      <c r="S192" s="231"/>
      <c r="T192" s="232"/>
      <c r="AT192" s="226" t="s">
        <v>159</v>
      </c>
      <c r="AU192" s="226" t="s">
        <v>83</v>
      </c>
      <c r="AV192" s="12" t="s">
        <v>83</v>
      </c>
      <c r="AW192" s="12" t="s">
        <v>35</v>
      </c>
      <c r="AX192" s="12" t="s">
        <v>72</v>
      </c>
      <c r="AY192" s="226" t="s">
        <v>148</v>
      </c>
    </row>
    <row r="193" s="13" customFormat="1">
      <c r="B193" s="233"/>
      <c r="D193" s="215" t="s">
        <v>159</v>
      </c>
      <c r="E193" s="234" t="s">
        <v>5</v>
      </c>
      <c r="F193" s="235" t="s">
        <v>186</v>
      </c>
      <c r="H193" s="236">
        <v>649.18100000000004</v>
      </c>
      <c r="I193" s="237"/>
      <c r="L193" s="233"/>
      <c r="M193" s="238"/>
      <c r="N193" s="239"/>
      <c r="O193" s="239"/>
      <c r="P193" s="239"/>
      <c r="Q193" s="239"/>
      <c r="R193" s="239"/>
      <c r="S193" s="239"/>
      <c r="T193" s="240"/>
      <c r="AT193" s="234" t="s">
        <v>159</v>
      </c>
      <c r="AU193" s="234" t="s">
        <v>83</v>
      </c>
      <c r="AV193" s="13" t="s">
        <v>155</v>
      </c>
      <c r="AW193" s="13" t="s">
        <v>35</v>
      </c>
      <c r="AX193" s="13" t="s">
        <v>80</v>
      </c>
      <c r="AY193" s="234" t="s">
        <v>148</v>
      </c>
    </row>
    <row r="194" s="1" customFormat="1" ht="16.5" customHeight="1">
      <c r="B194" s="202"/>
      <c r="C194" s="203" t="s">
        <v>330</v>
      </c>
      <c r="D194" s="203" t="s">
        <v>150</v>
      </c>
      <c r="E194" s="204" t="s">
        <v>290</v>
      </c>
      <c r="F194" s="205" t="s">
        <v>291</v>
      </c>
      <c r="G194" s="206" t="s">
        <v>181</v>
      </c>
      <c r="H194" s="207">
        <v>206.679</v>
      </c>
      <c r="I194" s="208"/>
      <c r="J194" s="209">
        <f>ROUND(I194*H194,2)</f>
        <v>0</v>
      </c>
      <c r="K194" s="205" t="s">
        <v>154</v>
      </c>
      <c r="L194" s="47"/>
      <c r="M194" s="210" t="s">
        <v>5</v>
      </c>
      <c r="N194" s="211" t="s">
        <v>43</v>
      </c>
      <c r="O194" s="48"/>
      <c r="P194" s="212">
        <f>O194*H194</f>
        <v>0</v>
      </c>
      <c r="Q194" s="212">
        <v>0</v>
      </c>
      <c r="R194" s="212">
        <f>Q194*H194</f>
        <v>0</v>
      </c>
      <c r="S194" s="212">
        <v>0</v>
      </c>
      <c r="T194" s="213">
        <f>S194*H194</f>
        <v>0</v>
      </c>
      <c r="AR194" s="25" t="s">
        <v>155</v>
      </c>
      <c r="AT194" s="25" t="s">
        <v>150</v>
      </c>
      <c r="AU194" s="25" t="s">
        <v>83</v>
      </c>
      <c r="AY194" s="25" t="s">
        <v>148</v>
      </c>
      <c r="BE194" s="214">
        <f>IF(N194="základní",J194,0)</f>
        <v>0</v>
      </c>
      <c r="BF194" s="214">
        <f>IF(N194="snížená",J194,0)</f>
        <v>0</v>
      </c>
      <c r="BG194" s="214">
        <f>IF(N194="zákl. přenesená",J194,0)</f>
        <v>0</v>
      </c>
      <c r="BH194" s="214">
        <f>IF(N194="sníž. přenesená",J194,0)</f>
        <v>0</v>
      </c>
      <c r="BI194" s="214">
        <f>IF(N194="nulová",J194,0)</f>
        <v>0</v>
      </c>
      <c r="BJ194" s="25" t="s">
        <v>80</v>
      </c>
      <c r="BK194" s="214">
        <f>ROUND(I194*H194,2)</f>
        <v>0</v>
      </c>
      <c r="BL194" s="25" t="s">
        <v>155</v>
      </c>
      <c r="BM194" s="25" t="s">
        <v>292</v>
      </c>
    </row>
    <row r="195" s="1" customFormat="1">
      <c r="B195" s="47"/>
      <c r="D195" s="215" t="s">
        <v>157</v>
      </c>
      <c r="F195" s="216" t="s">
        <v>293</v>
      </c>
      <c r="I195" s="176"/>
      <c r="L195" s="47"/>
      <c r="M195" s="217"/>
      <c r="N195" s="48"/>
      <c r="O195" s="48"/>
      <c r="P195" s="48"/>
      <c r="Q195" s="48"/>
      <c r="R195" s="48"/>
      <c r="S195" s="48"/>
      <c r="T195" s="86"/>
      <c r="AT195" s="25" t="s">
        <v>157</v>
      </c>
      <c r="AU195" s="25" t="s">
        <v>83</v>
      </c>
    </row>
    <row r="196" s="12" customFormat="1">
      <c r="B196" s="225"/>
      <c r="D196" s="215" t="s">
        <v>159</v>
      </c>
      <c r="E196" s="226" t="s">
        <v>5</v>
      </c>
      <c r="F196" s="227" t="s">
        <v>845</v>
      </c>
      <c r="H196" s="228">
        <v>233.22</v>
      </c>
      <c r="I196" s="229"/>
      <c r="L196" s="225"/>
      <c r="M196" s="230"/>
      <c r="N196" s="231"/>
      <c r="O196" s="231"/>
      <c r="P196" s="231"/>
      <c r="Q196" s="231"/>
      <c r="R196" s="231"/>
      <c r="S196" s="231"/>
      <c r="T196" s="232"/>
      <c r="AT196" s="226" t="s">
        <v>159</v>
      </c>
      <c r="AU196" s="226" t="s">
        <v>83</v>
      </c>
      <c r="AV196" s="12" t="s">
        <v>83</v>
      </c>
      <c r="AW196" s="12" t="s">
        <v>35</v>
      </c>
      <c r="AX196" s="12" t="s">
        <v>72</v>
      </c>
      <c r="AY196" s="226" t="s">
        <v>148</v>
      </c>
    </row>
    <row r="197" s="14" customFormat="1">
      <c r="B197" s="241"/>
      <c r="D197" s="215" t="s">
        <v>159</v>
      </c>
      <c r="E197" s="242" t="s">
        <v>5</v>
      </c>
      <c r="F197" s="243" t="s">
        <v>206</v>
      </c>
      <c r="H197" s="244">
        <v>233.22</v>
      </c>
      <c r="I197" s="245"/>
      <c r="L197" s="241"/>
      <c r="M197" s="246"/>
      <c r="N197" s="247"/>
      <c r="O197" s="247"/>
      <c r="P197" s="247"/>
      <c r="Q197" s="247"/>
      <c r="R197" s="247"/>
      <c r="S197" s="247"/>
      <c r="T197" s="248"/>
      <c r="AT197" s="242" t="s">
        <v>159</v>
      </c>
      <c r="AU197" s="242" t="s">
        <v>83</v>
      </c>
      <c r="AV197" s="14" t="s">
        <v>168</v>
      </c>
      <c r="AW197" s="14" t="s">
        <v>35</v>
      </c>
      <c r="AX197" s="14" t="s">
        <v>72</v>
      </c>
      <c r="AY197" s="242" t="s">
        <v>148</v>
      </c>
    </row>
    <row r="198" s="11" customFormat="1">
      <c r="B198" s="218"/>
      <c r="D198" s="215" t="s">
        <v>159</v>
      </c>
      <c r="E198" s="219" t="s">
        <v>5</v>
      </c>
      <c r="F198" s="220" t="s">
        <v>846</v>
      </c>
      <c r="H198" s="219" t="s">
        <v>5</v>
      </c>
      <c r="I198" s="221"/>
      <c r="L198" s="218"/>
      <c r="M198" s="222"/>
      <c r="N198" s="223"/>
      <c r="O198" s="223"/>
      <c r="P198" s="223"/>
      <c r="Q198" s="223"/>
      <c r="R198" s="223"/>
      <c r="S198" s="223"/>
      <c r="T198" s="224"/>
      <c r="AT198" s="219" t="s">
        <v>159</v>
      </c>
      <c r="AU198" s="219" t="s">
        <v>83</v>
      </c>
      <c r="AV198" s="11" t="s">
        <v>80</v>
      </c>
      <c r="AW198" s="11" t="s">
        <v>35</v>
      </c>
      <c r="AX198" s="11" t="s">
        <v>72</v>
      </c>
      <c r="AY198" s="219" t="s">
        <v>148</v>
      </c>
    </row>
    <row r="199" s="12" customFormat="1">
      <c r="B199" s="225"/>
      <c r="D199" s="215" t="s">
        <v>159</v>
      </c>
      <c r="E199" s="226" t="s">
        <v>5</v>
      </c>
      <c r="F199" s="227" t="s">
        <v>847</v>
      </c>
      <c r="H199" s="228">
        <v>-26.541</v>
      </c>
      <c r="I199" s="229"/>
      <c r="L199" s="225"/>
      <c r="M199" s="230"/>
      <c r="N199" s="231"/>
      <c r="O199" s="231"/>
      <c r="P199" s="231"/>
      <c r="Q199" s="231"/>
      <c r="R199" s="231"/>
      <c r="S199" s="231"/>
      <c r="T199" s="232"/>
      <c r="AT199" s="226" t="s">
        <v>159</v>
      </c>
      <c r="AU199" s="226" t="s">
        <v>83</v>
      </c>
      <c r="AV199" s="12" t="s">
        <v>83</v>
      </c>
      <c r="AW199" s="12" t="s">
        <v>35</v>
      </c>
      <c r="AX199" s="12" t="s">
        <v>72</v>
      </c>
      <c r="AY199" s="226" t="s">
        <v>148</v>
      </c>
    </row>
    <row r="200" s="13" customFormat="1">
      <c r="B200" s="233"/>
      <c r="D200" s="215" t="s">
        <v>159</v>
      </c>
      <c r="E200" s="234" t="s">
        <v>5</v>
      </c>
      <c r="F200" s="235" t="s">
        <v>186</v>
      </c>
      <c r="H200" s="236">
        <v>206.679</v>
      </c>
      <c r="I200" s="237"/>
      <c r="L200" s="233"/>
      <c r="M200" s="238"/>
      <c r="N200" s="239"/>
      <c r="O200" s="239"/>
      <c r="P200" s="239"/>
      <c r="Q200" s="239"/>
      <c r="R200" s="239"/>
      <c r="S200" s="239"/>
      <c r="T200" s="240"/>
      <c r="AT200" s="234" t="s">
        <v>159</v>
      </c>
      <c r="AU200" s="234" t="s">
        <v>83</v>
      </c>
      <c r="AV200" s="13" t="s">
        <v>155</v>
      </c>
      <c r="AW200" s="13" t="s">
        <v>35</v>
      </c>
      <c r="AX200" s="13" t="s">
        <v>80</v>
      </c>
      <c r="AY200" s="234" t="s">
        <v>148</v>
      </c>
    </row>
    <row r="201" s="1" customFormat="1" ht="25.5" customHeight="1">
      <c r="B201" s="202"/>
      <c r="C201" s="249" t="s">
        <v>336</v>
      </c>
      <c r="D201" s="249" t="s">
        <v>270</v>
      </c>
      <c r="E201" s="250" t="s">
        <v>299</v>
      </c>
      <c r="F201" s="251" t="s">
        <v>300</v>
      </c>
      <c r="G201" s="252" t="s">
        <v>256</v>
      </c>
      <c r="H201" s="253">
        <v>372.02199999999999</v>
      </c>
      <c r="I201" s="254"/>
      <c r="J201" s="255">
        <f>ROUND(I201*H201,2)</f>
        <v>0</v>
      </c>
      <c r="K201" s="251" t="s">
        <v>5</v>
      </c>
      <c r="L201" s="256"/>
      <c r="M201" s="257" t="s">
        <v>5</v>
      </c>
      <c r="N201" s="258" t="s">
        <v>43</v>
      </c>
      <c r="O201" s="48"/>
      <c r="P201" s="212">
        <f>O201*H201</f>
        <v>0</v>
      </c>
      <c r="Q201" s="212">
        <v>0</v>
      </c>
      <c r="R201" s="212">
        <f>Q201*H201</f>
        <v>0</v>
      </c>
      <c r="S201" s="212">
        <v>0</v>
      </c>
      <c r="T201" s="213">
        <f>S201*H201</f>
        <v>0</v>
      </c>
      <c r="AR201" s="25" t="s">
        <v>214</v>
      </c>
      <c r="AT201" s="25" t="s">
        <v>270</v>
      </c>
      <c r="AU201" s="25" t="s">
        <v>83</v>
      </c>
      <c r="AY201" s="25" t="s">
        <v>148</v>
      </c>
      <c r="BE201" s="214">
        <f>IF(N201="základní",J201,0)</f>
        <v>0</v>
      </c>
      <c r="BF201" s="214">
        <f>IF(N201="snížená",J201,0)</f>
        <v>0</v>
      </c>
      <c r="BG201" s="214">
        <f>IF(N201="zákl. přenesená",J201,0)</f>
        <v>0</v>
      </c>
      <c r="BH201" s="214">
        <f>IF(N201="sníž. přenesená",J201,0)</f>
        <v>0</v>
      </c>
      <c r="BI201" s="214">
        <f>IF(N201="nulová",J201,0)</f>
        <v>0</v>
      </c>
      <c r="BJ201" s="25" t="s">
        <v>80</v>
      </c>
      <c r="BK201" s="214">
        <f>ROUND(I201*H201,2)</f>
        <v>0</v>
      </c>
      <c r="BL201" s="25" t="s">
        <v>155</v>
      </c>
      <c r="BM201" s="25" t="s">
        <v>301</v>
      </c>
    </row>
    <row r="202" s="1" customFormat="1">
      <c r="B202" s="47"/>
      <c r="D202" s="215" t="s">
        <v>157</v>
      </c>
      <c r="F202" s="216" t="s">
        <v>300</v>
      </c>
      <c r="I202" s="176"/>
      <c r="L202" s="47"/>
      <c r="M202" s="217"/>
      <c r="N202" s="48"/>
      <c r="O202" s="48"/>
      <c r="P202" s="48"/>
      <c r="Q202" s="48"/>
      <c r="R202" s="48"/>
      <c r="S202" s="48"/>
      <c r="T202" s="86"/>
      <c r="AT202" s="25" t="s">
        <v>157</v>
      </c>
      <c r="AU202" s="25" t="s">
        <v>83</v>
      </c>
    </row>
    <row r="203" s="12" customFormat="1">
      <c r="B203" s="225"/>
      <c r="D203" s="215" t="s">
        <v>159</v>
      </c>
      <c r="E203" s="226" t="s">
        <v>5</v>
      </c>
      <c r="F203" s="227" t="s">
        <v>848</v>
      </c>
      <c r="H203" s="228">
        <v>372.02199999999999</v>
      </c>
      <c r="I203" s="229"/>
      <c r="L203" s="225"/>
      <c r="M203" s="230"/>
      <c r="N203" s="231"/>
      <c r="O203" s="231"/>
      <c r="P203" s="231"/>
      <c r="Q203" s="231"/>
      <c r="R203" s="231"/>
      <c r="S203" s="231"/>
      <c r="T203" s="232"/>
      <c r="AT203" s="226" t="s">
        <v>159</v>
      </c>
      <c r="AU203" s="226" t="s">
        <v>83</v>
      </c>
      <c r="AV203" s="12" t="s">
        <v>83</v>
      </c>
      <c r="AW203" s="12" t="s">
        <v>35</v>
      </c>
      <c r="AX203" s="12" t="s">
        <v>80</v>
      </c>
      <c r="AY203" s="226" t="s">
        <v>148</v>
      </c>
    </row>
    <row r="204" s="1" customFormat="1" ht="25.5" customHeight="1">
      <c r="B204" s="202"/>
      <c r="C204" s="203" t="s">
        <v>342</v>
      </c>
      <c r="D204" s="203" t="s">
        <v>150</v>
      </c>
      <c r="E204" s="204" t="s">
        <v>695</v>
      </c>
      <c r="F204" s="205" t="s">
        <v>696</v>
      </c>
      <c r="G204" s="206" t="s">
        <v>229</v>
      </c>
      <c r="H204" s="207">
        <v>3.25</v>
      </c>
      <c r="I204" s="208"/>
      <c r="J204" s="209">
        <f>ROUND(I204*H204,2)</f>
        <v>0</v>
      </c>
      <c r="K204" s="205" t="s">
        <v>154</v>
      </c>
      <c r="L204" s="47"/>
      <c r="M204" s="210" t="s">
        <v>5</v>
      </c>
      <c r="N204" s="211" t="s">
        <v>43</v>
      </c>
      <c r="O204" s="48"/>
      <c r="P204" s="212">
        <f>O204*H204</f>
        <v>0</v>
      </c>
      <c r="Q204" s="212">
        <v>0</v>
      </c>
      <c r="R204" s="212">
        <f>Q204*H204</f>
        <v>0</v>
      </c>
      <c r="S204" s="212">
        <v>0</v>
      </c>
      <c r="T204" s="213">
        <f>S204*H204</f>
        <v>0</v>
      </c>
      <c r="AR204" s="25" t="s">
        <v>155</v>
      </c>
      <c r="AT204" s="25" t="s">
        <v>150</v>
      </c>
      <c r="AU204" s="25" t="s">
        <v>83</v>
      </c>
      <c r="AY204" s="25" t="s">
        <v>148</v>
      </c>
      <c r="BE204" s="214">
        <f>IF(N204="základní",J204,0)</f>
        <v>0</v>
      </c>
      <c r="BF204" s="214">
        <f>IF(N204="snížená",J204,0)</f>
        <v>0</v>
      </c>
      <c r="BG204" s="214">
        <f>IF(N204="zákl. přenesená",J204,0)</f>
        <v>0</v>
      </c>
      <c r="BH204" s="214">
        <f>IF(N204="sníž. přenesená",J204,0)</f>
        <v>0</v>
      </c>
      <c r="BI204" s="214">
        <f>IF(N204="nulová",J204,0)</f>
        <v>0</v>
      </c>
      <c r="BJ204" s="25" t="s">
        <v>80</v>
      </c>
      <c r="BK204" s="214">
        <f>ROUND(I204*H204,2)</f>
        <v>0</v>
      </c>
      <c r="BL204" s="25" t="s">
        <v>155</v>
      </c>
      <c r="BM204" s="25" t="s">
        <v>849</v>
      </c>
    </row>
    <row r="205" s="1" customFormat="1">
      <c r="B205" s="47"/>
      <c r="D205" s="215" t="s">
        <v>157</v>
      </c>
      <c r="F205" s="216" t="s">
        <v>698</v>
      </c>
      <c r="I205" s="176"/>
      <c r="L205" s="47"/>
      <c r="M205" s="217"/>
      <c r="N205" s="48"/>
      <c r="O205" s="48"/>
      <c r="P205" s="48"/>
      <c r="Q205" s="48"/>
      <c r="R205" s="48"/>
      <c r="S205" s="48"/>
      <c r="T205" s="86"/>
      <c r="AT205" s="25" t="s">
        <v>157</v>
      </c>
      <c r="AU205" s="25" t="s">
        <v>83</v>
      </c>
    </row>
    <row r="206" s="12" customFormat="1">
      <c r="B206" s="225"/>
      <c r="D206" s="215" t="s">
        <v>159</v>
      </c>
      <c r="E206" s="226" t="s">
        <v>5</v>
      </c>
      <c r="F206" s="227" t="s">
        <v>850</v>
      </c>
      <c r="H206" s="228">
        <v>3.25</v>
      </c>
      <c r="I206" s="229"/>
      <c r="L206" s="225"/>
      <c r="M206" s="230"/>
      <c r="N206" s="231"/>
      <c r="O206" s="231"/>
      <c r="P206" s="231"/>
      <c r="Q206" s="231"/>
      <c r="R206" s="231"/>
      <c r="S206" s="231"/>
      <c r="T206" s="232"/>
      <c r="AT206" s="226" t="s">
        <v>159</v>
      </c>
      <c r="AU206" s="226" t="s">
        <v>83</v>
      </c>
      <c r="AV206" s="12" t="s">
        <v>83</v>
      </c>
      <c r="AW206" s="12" t="s">
        <v>35</v>
      </c>
      <c r="AX206" s="12" t="s">
        <v>80</v>
      </c>
      <c r="AY206" s="226" t="s">
        <v>148</v>
      </c>
    </row>
    <row r="207" s="1" customFormat="1" ht="25.5" customHeight="1">
      <c r="B207" s="202"/>
      <c r="C207" s="203" t="s">
        <v>348</v>
      </c>
      <c r="D207" s="203" t="s">
        <v>150</v>
      </c>
      <c r="E207" s="204" t="s">
        <v>701</v>
      </c>
      <c r="F207" s="205" t="s">
        <v>702</v>
      </c>
      <c r="G207" s="206" t="s">
        <v>229</v>
      </c>
      <c r="H207" s="207">
        <v>3.25</v>
      </c>
      <c r="I207" s="208"/>
      <c r="J207" s="209">
        <f>ROUND(I207*H207,2)</f>
        <v>0</v>
      </c>
      <c r="K207" s="205" t="s">
        <v>154</v>
      </c>
      <c r="L207" s="47"/>
      <c r="M207" s="210" t="s">
        <v>5</v>
      </c>
      <c r="N207" s="211" t="s">
        <v>43</v>
      </c>
      <c r="O207" s="48"/>
      <c r="P207" s="212">
        <f>O207*H207</f>
        <v>0</v>
      </c>
      <c r="Q207" s="212">
        <v>0</v>
      </c>
      <c r="R207" s="212">
        <f>Q207*H207</f>
        <v>0</v>
      </c>
      <c r="S207" s="212">
        <v>0</v>
      </c>
      <c r="T207" s="213">
        <f>S207*H207</f>
        <v>0</v>
      </c>
      <c r="AR207" s="25" t="s">
        <v>155</v>
      </c>
      <c r="AT207" s="25" t="s">
        <v>150</v>
      </c>
      <c r="AU207" s="25" t="s">
        <v>83</v>
      </c>
      <c r="AY207" s="25" t="s">
        <v>148</v>
      </c>
      <c r="BE207" s="214">
        <f>IF(N207="základní",J207,0)</f>
        <v>0</v>
      </c>
      <c r="BF207" s="214">
        <f>IF(N207="snížená",J207,0)</f>
        <v>0</v>
      </c>
      <c r="BG207" s="214">
        <f>IF(N207="zákl. přenesená",J207,0)</f>
        <v>0</v>
      </c>
      <c r="BH207" s="214">
        <f>IF(N207="sníž. přenesená",J207,0)</f>
        <v>0</v>
      </c>
      <c r="BI207" s="214">
        <f>IF(N207="nulová",J207,0)</f>
        <v>0</v>
      </c>
      <c r="BJ207" s="25" t="s">
        <v>80</v>
      </c>
      <c r="BK207" s="214">
        <f>ROUND(I207*H207,2)</f>
        <v>0</v>
      </c>
      <c r="BL207" s="25" t="s">
        <v>155</v>
      </c>
      <c r="BM207" s="25" t="s">
        <v>851</v>
      </c>
    </row>
    <row r="208" s="1" customFormat="1">
      <c r="B208" s="47"/>
      <c r="D208" s="215" t="s">
        <v>157</v>
      </c>
      <c r="F208" s="216" t="s">
        <v>704</v>
      </c>
      <c r="I208" s="176"/>
      <c r="L208" s="47"/>
      <c r="M208" s="217"/>
      <c r="N208" s="48"/>
      <c r="O208" s="48"/>
      <c r="P208" s="48"/>
      <c r="Q208" s="48"/>
      <c r="R208" s="48"/>
      <c r="S208" s="48"/>
      <c r="T208" s="86"/>
      <c r="AT208" s="25" t="s">
        <v>157</v>
      </c>
      <c r="AU208" s="25" t="s">
        <v>83</v>
      </c>
    </row>
    <row r="209" s="1" customFormat="1" ht="16.5" customHeight="1">
      <c r="B209" s="202"/>
      <c r="C209" s="249" t="s">
        <v>353</v>
      </c>
      <c r="D209" s="249" t="s">
        <v>270</v>
      </c>
      <c r="E209" s="250" t="s">
        <v>705</v>
      </c>
      <c r="F209" s="251" t="s">
        <v>706</v>
      </c>
      <c r="G209" s="252" t="s">
        <v>707</v>
      </c>
      <c r="H209" s="253">
        <v>0.049000000000000002</v>
      </c>
      <c r="I209" s="254"/>
      <c r="J209" s="255">
        <f>ROUND(I209*H209,2)</f>
        <v>0</v>
      </c>
      <c r="K209" s="251" t="s">
        <v>154</v>
      </c>
      <c r="L209" s="256"/>
      <c r="M209" s="257" t="s">
        <v>5</v>
      </c>
      <c r="N209" s="258" t="s">
        <v>43</v>
      </c>
      <c r="O209" s="48"/>
      <c r="P209" s="212">
        <f>O209*H209</f>
        <v>0</v>
      </c>
      <c r="Q209" s="212">
        <v>0.001</v>
      </c>
      <c r="R209" s="212">
        <f>Q209*H209</f>
        <v>4.9000000000000005E-05</v>
      </c>
      <c r="S209" s="212">
        <v>0</v>
      </c>
      <c r="T209" s="213">
        <f>S209*H209</f>
        <v>0</v>
      </c>
      <c r="AR209" s="25" t="s">
        <v>214</v>
      </c>
      <c r="AT209" s="25" t="s">
        <v>270</v>
      </c>
      <c r="AU209" s="25" t="s">
        <v>83</v>
      </c>
      <c r="AY209" s="25" t="s">
        <v>148</v>
      </c>
      <c r="BE209" s="214">
        <f>IF(N209="základní",J209,0)</f>
        <v>0</v>
      </c>
      <c r="BF209" s="214">
        <f>IF(N209="snížená",J209,0)</f>
        <v>0</v>
      </c>
      <c r="BG209" s="214">
        <f>IF(N209="zákl. přenesená",J209,0)</f>
        <v>0</v>
      </c>
      <c r="BH209" s="214">
        <f>IF(N209="sníž. přenesená",J209,0)</f>
        <v>0</v>
      </c>
      <c r="BI209" s="214">
        <f>IF(N209="nulová",J209,0)</f>
        <v>0</v>
      </c>
      <c r="BJ209" s="25" t="s">
        <v>80</v>
      </c>
      <c r="BK209" s="214">
        <f>ROUND(I209*H209,2)</f>
        <v>0</v>
      </c>
      <c r="BL209" s="25" t="s">
        <v>155</v>
      </c>
      <c r="BM209" s="25" t="s">
        <v>852</v>
      </c>
    </row>
    <row r="210" s="1" customFormat="1">
      <c r="B210" s="47"/>
      <c r="D210" s="215" t="s">
        <v>157</v>
      </c>
      <c r="F210" s="216" t="s">
        <v>706</v>
      </c>
      <c r="I210" s="176"/>
      <c r="L210" s="47"/>
      <c r="M210" s="217"/>
      <c r="N210" s="48"/>
      <c r="O210" s="48"/>
      <c r="P210" s="48"/>
      <c r="Q210" s="48"/>
      <c r="R210" s="48"/>
      <c r="S210" s="48"/>
      <c r="T210" s="86"/>
      <c r="AT210" s="25" t="s">
        <v>157</v>
      </c>
      <c r="AU210" s="25" t="s">
        <v>83</v>
      </c>
    </row>
    <row r="211" s="12" customFormat="1">
      <c r="B211" s="225"/>
      <c r="D211" s="215" t="s">
        <v>159</v>
      </c>
      <c r="E211" s="226" t="s">
        <v>5</v>
      </c>
      <c r="F211" s="227" t="s">
        <v>853</v>
      </c>
      <c r="H211" s="228">
        <v>0.049000000000000002</v>
      </c>
      <c r="I211" s="229"/>
      <c r="L211" s="225"/>
      <c r="M211" s="230"/>
      <c r="N211" s="231"/>
      <c r="O211" s="231"/>
      <c r="P211" s="231"/>
      <c r="Q211" s="231"/>
      <c r="R211" s="231"/>
      <c r="S211" s="231"/>
      <c r="T211" s="232"/>
      <c r="AT211" s="226" t="s">
        <v>159</v>
      </c>
      <c r="AU211" s="226" t="s">
        <v>83</v>
      </c>
      <c r="AV211" s="12" t="s">
        <v>83</v>
      </c>
      <c r="AW211" s="12" t="s">
        <v>35</v>
      </c>
      <c r="AX211" s="12" t="s">
        <v>80</v>
      </c>
      <c r="AY211" s="226" t="s">
        <v>148</v>
      </c>
    </row>
    <row r="212" s="10" customFormat="1" ht="29.88" customHeight="1">
      <c r="B212" s="189"/>
      <c r="D212" s="190" t="s">
        <v>71</v>
      </c>
      <c r="E212" s="200" t="s">
        <v>155</v>
      </c>
      <c r="F212" s="200" t="s">
        <v>303</v>
      </c>
      <c r="I212" s="192"/>
      <c r="J212" s="201">
        <f>BK212</f>
        <v>0</v>
      </c>
      <c r="L212" s="189"/>
      <c r="M212" s="194"/>
      <c r="N212" s="195"/>
      <c r="O212" s="195"/>
      <c r="P212" s="196">
        <f>SUM(P213:P222)</f>
        <v>0</v>
      </c>
      <c r="Q212" s="195"/>
      <c r="R212" s="196">
        <f>SUM(R213:R222)</f>
        <v>8.2547549999999994</v>
      </c>
      <c r="S212" s="195"/>
      <c r="T212" s="197">
        <f>SUM(T213:T222)</f>
        <v>0</v>
      </c>
      <c r="AR212" s="190" t="s">
        <v>80</v>
      </c>
      <c r="AT212" s="198" t="s">
        <v>71</v>
      </c>
      <c r="AU212" s="198" t="s">
        <v>80</v>
      </c>
      <c r="AY212" s="190" t="s">
        <v>148</v>
      </c>
      <c r="BK212" s="199">
        <f>SUM(BK213:BK222)</f>
        <v>0</v>
      </c>
    </row>
    <row r="213" s="1" customFormat="1" ht="25.5" customHeight="1">
      <c r="B213" s="202"/>
      <c r="C213" s="203" t="s">
        <v>358</v>
      </c>
      <c r="D213" s="203" t="s">
        <v>150</v>
      </c>
      <c r="E213" s="204" t="s">
        <v>304</v>
      </c>
      <c r="F213" s="205" t="s">
        <v>305</v>
      </c>
      <c r="G213" s="206" t="s">
        <v>181</v>
      </c>
      <c r="H213" s="207">
        <v>53.82</v>
      </c>
      <c r="I213" s="208"/>
      <c r="J213" s="209">
        <f>ROUND(I213*H213,2)</f>
        <v>0</v>
      </c>
      <c r="K213" s="205" t="s">
        <v>5</v>
      </c>
      <c r="L213" s="47"/>
      <c r="M213" s="210" t="s">
        <v>5</v>
      </c>
      <c r="N213" s="211" t="s">
        <v>43</v>
      </c>
      <c r="O213" s="48"/>
      <c r="P213" s="212">
        <f>O213*H213</f>
        <v>0</v>
      </c>
      <c r="Q213" s="212">
        <v>0</v>
      </c>
      <c r="R213" s="212">
        <f>Q213*H213</f>
        <v>0</v>
      </c>
      <c r="S213" s="212">
        <v>0</v>
      </c>
      <c r="T213" s="213">
        <f>S213*H213</f>
        <v>0</v>
      </c>
      <c r="AR213" s="25" t="s">
        <v>155</v>
      </c>
      <c r="AT213" s="25" t="s">
        <v>150</v>
      </c>
      <c r="AU213" s="25" t="s">
        <v>83</v>
      </c>
      <c r="AY213" s="25" t="s">
        <v>148</v>
      </c>
      <c r="BE213" s="214">
        <f>IF(N213="základní",J213,0)</f>
        <v>0</v>
      </c>
      <c r="BF213" s="214">
        <f>IF(N213="snížená",J213,0)</f>
        <v>0</v>
      </c>
      <c r="BG213" s="214">
        <f>IF(N213="zákl. přenesená",J213,0)</f>
        <v>0</v>
      </c>
      <c r="BH213" s="214">
        <f>IF(N213="sníž. přenesená",J213,0)</f>
        <v>0</v>
      </c>
      <c r="BI213" s="214">
        <f>IF(N213="nulová",J213,0)</f>
        <v>0</v>
      </c>
      <c r="BJ213" s="25" t="s">
        <v>80</v>
      </c>
      <c r="BK213" s="214">
        <f>ROUND(I213*H213,2)</f>
        <v>0</v>
      </c>
      <c r="BL213" s="25" t="s">
        <v>155</v>
      </c>
      <c r="BM213" s="25" t="s">
        <v>306</v>
      </c>
    </row>
    <row r="214" s="1" customFormat="1">
      <c r="B214" s="47"/>
      <c r="D214" s="215" t="s">
        <v>157</v>
      </c>
      <c r="F214" s="216" t="s">
        <v>305</v>
      </c>
      <c r="I214" s="176"/>
      <c r="L214" s="47"/>
      <c r="M214" s="217"/>
      <c r="N214" s="48"/>
      <c r="O214" s="48"/>
      <c r="P214" s="48"/>
      <c r="Q214" s="48"/>
      <c r="R214" s="48"/>
      <c r="S214" s="48"/>
      <c r="T214" s="86"/>
      <c r="AT214" s="25" t="s">
        <v>157</v>
      </c>
      <c r="AU214" s="25" t="s">
        <v>83</v>
      </c>
    </row>
    <row r="215" s="12" customFormat="1">
      <c r="B215" s="225"/>
      <c r="D215" s="215" t="s">
        <v>159</v>
      </c>
      <c r="E215" s="226" t="s">
        <v>5</v>
      </c>
      <c r="F215" s="227" t="s">
        <v>854</v>
      </c>
      <c r="H215" s="228">
        <v>53.82</v>
      </c>
      <c r="I215" s="229"/>
      <c r="L215" s="225"/>
      <c r="M215" s="230"/>
      <c r="N215" s="231"/>
      <c r="O215" s="231"/>
      <c r="P215" s="231"/>
      <c r="Q215" s="231"/>
      <c r="R215" s="231"/>
      <c r="S215" s="231"/>
      <c r="T215" s="232"/>
      <c r="AT215" s="226" t="s">
        <v>159</v>
      </c>
      <c r="AU215" s="226" t="s">
        <v>83</v>
      </c>
      <c r="AV215" s="12" t="s">
        <v>83</v>
      </c>
      <c r="AW215" s="12" t="s">
        <v>35</v>
      </c>
      <c r="AX215" s="12" t="s">
        <v>72</v>
      </c>
      <c r="AY215" s="226" t="s">
        <v>148</v>
      </c>
    </row>
    <row r="216" s="13" customFormat="1">
      <c r="B216" s="233"/>
      <c r="D216" s="215" t="s">
        <v>159</v>
      </c>
      <c r="E216" s="234" t="s">
        <v>5</v>
      </c>
      <c r="F216" s="235" t="s">
        <v>186</v>
      </c>
      <c r="H216" s="236">
        <v>53.82</v>
      </c>
      <c r="I216" s="237"/>
      <c r="L216" s="233"/>
      <c r="M216" s="238"/>
      <c r="N216" s="239"/>
      <c r="O216" s="239"/>
      <c r="P216" s="239"/>
      <c r="Q216" s="239"/>
      <c r="R216" s="239"/>
      <c r="S216" s="239"/>
      <c r="T216" s="240"/>
      <c r="AT216" s="234" t="s">
        <v>159</v>
      </c>
      <c r="AU216" s="234" t="s">
        <v>83</v>
      </c>
      <c r="AV216" s="13" t="s">
        <v>155</v>
      </c>
      <c r="AW216" s="13" t="s">
        <v>35</v>
      </c>
      <c r="AX216" s="13" t="s">
        <v>80</v>
      </c>
      <c r="AY216" s="234" t="s">
        <v>148</v>
      </c>
    </row>
    <row r="217" s="1" customFormat="1" ht="16.5" customHeight="1">
      <c r="B217" s="202"/>
      <c r="C217" s="203" t="s">
        <v>363</v>
      </c>
      <c r="D217" s="203" t="s">
        <v>150</v>
      </c>
      <c r="E217" s="204" t="s">
        <v>717</v>
      </c>
      <c r="F217" s="205" t="s">
        <v>718</v>
      </c>
      <c r="G217" s="206" t="s">
        <v>181</v>
      </c>
      <c r="H217" s="207">
        <v>3.375</v>
      </c>
      <c r="I217" s="208"/>
      <c r="J217" s="209">
        <f>ROUND(I217*H217,2)</f>
        <v>0</v>
      </c>
      <c r="K217" s="205" t="s">
        <v>154</v>
      </c>
      <c r="L217" s="47"/>
      <c r="M217" s="210" t="s">
        <v>5</v>
      </c>
      <c r="N217" s="211" t="s">
        <v>43</v>
      </c>
      <c r="O217" s="48"/>
      <c r="P217" s="212">
        <f>O217*H217</f>
        <v>0</v>
      </c>
      <c r="Q217" s="212">
        <v>2.4289999999999998</v>
      </c>
      <c r="R217" s="212">
        <f>Q217*H217</f>
        <v>8.1978749999999998</v>
      </c>
      <c r="S217" s="212">
        <v>0</v>
      </c>
      <c r="T217" s="213">
        <f>S217*H217</f>
        <v>0</v>
      </c>
      <c r="AR217" s="25" t="s">
        <v>155</v>
      </c>
      <c r="AT217" s="25" t="s">
        <v>150</v>
      </c>
      <c r="AU217" s="25" t="s">
        <v>83</v>
      </c>
      <c r="AY217" s="25" t="s">
        <v>148</v>
      </c>
      <c r="BE217" s="214">
        <f>IF(N217="základní",J217,0)</f>
        <v>0</v>
      </c>
      <c r="BF217" s="214">
        <f>IF(N217="snížená",J217,0)</f>
        <v>0</v>
      </c>
      <c r="BG217" s="214">
        <f>IF(N217="zákl. přenesená",J217,0)</f>
        <v>0</v>
      </c>
      <c r="BH217" s="214">
        <f>IF(N217="sníž. přenesená",J217,0)</f>
        <v>0</v>
      </c>
      <c r="BI217" s="214">
        <f>IF(N217="nulová",J217,0)</f>
        <v>0</v>
      </c>
      <c r="BJ217" s="25" t="s">
        <v>80</v>
      </c>
      <c r="BK217" s="214">
        <f>ROUND(I217*H217,2)</f>
        <v>0</v>
      </c>
      <c r="BL217" s="25" t="s">
        <v>155</v>
      </c>
      <c r="BM217" s="25" t="s">
        <v>719</v>
      </c>
    </row>
    <row r="218" s="1" customFormat="1">
      <c r="B218" s="47"/>
      <c r="D218" s="215" t="s">
        <v>157</v>
      </c>
      <c r="F218" s="216" t="s">
        <v>720</v>
      </c>
      <c r="I218" s="176"/>
      <c r="L218" s="47"/>
      <c r="M218" s="217"/>
      <c r="N218" s="48"/>
      <c r="O218" s="48"/>
      <c r="P218" s="48"/>
      <c r="Q218" s="48"/>
      <c r="R218" s="48"/>
      <c r="S218" s="48"/>
      <c r="T218" s="86"/>
      <c r="AT218" s="25" t="s">
        <v>157</v>
      </c>
      <c r="AU218" s="25" t="s">
        <v>83</v>
      </c>
    </row>
    <row r="219" s="12" customFormat="1">
      <c r="B219" s="225"/>
      <c r="D219" s="215" t="s">
        <v>159</v>
      </c>
      <c r="E219" s="226" t="s">
        <v>5</v>
      </c>
      <c r="F219" s="227" t="s">
        <v>855</v>
      </c>
      <c r="H219" s="228">
        <v>3.375</v>
      </c>
      <c r="I219" s="229"/>
      <c r="L219" s="225"/>
      <c r="M219" s="230"/>
      <c r="N219" s="231"/>
      <c r="O219" s="231"/>
      <c r="P219" s="231"/>
      <c r="Q219" s="231"/>
      <c r="R219" s="231"/>
      <c r="S219" s="231"/>
      <c r="T219" s="232"/>
      <c r="AT219" s="226" t="s">
        <v>159</v>
      </c>
      <c r="AU219" s="226" t="s">
        <v>83</v>
      </c>
      <c r="AV219" s="12" t="s">
        <v>83</v>
      </c>
      <c r="AW219" s="12" t="s">
        <v>35</v>
      </c>
      <c r="AX219" s="12" t="s">
        <v>80</v>
      </c>
      <c r="AY219" s="226" t="s">
        <v>148</v>
      </c>
    </row>
    <row r="220" s="1" customFormat="1" ht="16.5" customHeight="1">
      <c r="B220" s="202"/>
      <c r="C220" s="203" t="s">
        <v>368</v>
      </c>
      <c r="D220" s="203" t="s">
        <v>150</v>
      </c>
      <c r="E220" s="204" t="s">
        <v>318</v>
      </c>
      <c r="F220" s="205" t="s">
        <v>319</v>
      </c>
      <c r="G220" s="206" t="s">
        <v>229</v>
      </c>
      <c r="H220" s="207">
        <v>9</v>
      </c>
      <c r="I220" s="208"/>
      <c r="J220" s="209">
        <f>ROUND(I220*H220,2)</f>
        <v>0</v>
      </c>
      <c r="K220" s="205" t="s">
        <v>154</v>
      </c>
      <c r="L220" s="47"/>
      <c r="M220" s="210" t="s">
        <v>5</v>
      </c>
      <c r="N220" s="211" t="s">
        <v>43</v>
      </c>
      <c r="O220" s="48"/>
      <c r="P220" s="212">
        <f>O220*H220</f>
        <v>0</v>
      </c>
      <c r="Q220" s="212">
        <v>0.0063200000000000001</v>
      </c>
      <c r="R220" s="212">
        <f>Q220*H220</f>
        <v>0.05688</v>
      </c>
      <c r="S220" s="212">
        <v>0</v>
      </c>
      <c r="T220" s="213">
        <f>S220*H220</f>
        <v>0</v>
      </c>
      <c r="AR220" s="25" t="s">
        <v>155</v>
      </c>
      <c r="AT220" s="25" t="s">
        <v>150</v>
      </c>
      <c r="AU220" s="25" t="s">
        <v>83</v>
      </c>
      <c r="AY220" s="25" t="s">
        <v>148</v>
      </c>
      <c r="BE220" s="214">
        <f>IF(N220="základní",J220,0)</f>
        <v>0</v>
      </c>
      <c r="BF220" s="214">
        <f>IF(N220="snížená",J220,0)</f>
        <v>0</v>
      </c>
      <c r="BG220" s="214">
        <f>IF(N220="zákl. přenesená",J220,0)</f>
        <v>0</v>
      </c>
      <c r="BH220" s="214">
        <f>IF(N220="sníž. přenesená",J220,0)</f>
        <v>0</v>
      </c>
      <c r="BI220" s="214">
        <f>IF(N220="nulová",J220,0)</f>
        <v>0</v>
      </c>
      <c r="BJ220" s="25" t="s">
        <v>80</v>
      </c>
      <c r="BK220" s="214">
        <f>ROUND(I220*H220,2)</f>
        <v>0</v>
      </c>
      <c r="BL220" s="25" t="s">
        <v>155</v>
      </c>
      <c r="BM220" s="25" t="s">
        <v>320</v>
      </c>
    </row>
    <row r="221" s="1" customFormat="1">
      <c r="B221" s="47"/>
      <c r="D221" s="215" t="s">
        <v>157</v>
      </c>
      <c r="F221" s="216" t="s">
        <v>321</v>
      </c>
      <c r="I221" s="176"/>
      <c r="L221" s="47"/>
      <c r="M221" s="217"/>
      <c r="N221" s="48"/>
      <c r="O221" s="48"/>
      <c r="P221" s="48"/>
      <c r="Q221" s="48"/>
      <c r="R221" s="48"/>
      <c r="S221" s="48"/>
      <c r="T221" s="86"/>
      <c r="AT221" s="25" t="s">
        <v>157</v>
      </c>
      <c r="AU221" s="25" t="s">
        <v>83</v>
      </c>
    </row>
    <row r="222" s="12" customFormat="1">
      <c r="B222" s="225"/>
      <c r="D222" s="215" t="s">
        <v>159</v>
      </c>
      <c r="E222" s="226" t="s">
        <v>5</v>
      </c>
      <c r="F222" s="227" t="s">
        <v>856</v>
      </c>
      <c r="H222" s="228">
        <v>9</v>
      </c>
      <c r="I222" s="229"/>
      <c r="L222" s="225"/>
      <c r="M222" s="230"/>
      <c r="N222" s="231"/>
      <c r="O222" s="231"/>
      <c r="P222" s="231"/>
      <c r="Q222" s="231"/>
      <c r="R222" s="231"/>
      <c r="S222" s="231"/>
      <c r="T222" s="232"/>
      <c r="AT222" s="226" t="s">
        <v>159</v>
      </c>
      <c r="AU222" s="226" t="s">
        <v>83</v>
      </c>
      <c r="AV222" s="12" t="s">
        <v>83</v>
      </c>
      <c r="AW222" s="12" t="s">
        <v>35</v>
      </c>
      <c r="AX222" s="12" t="s">
        <v>80</v>
      </c>
      <c r="AY222" s="226" t="s">
        <v>148</v>
      </c>
    </row>
    <row r="223" s="10" customFormat="1" ht="29.88" customHeight="1">
      <c r="B223" s="189"/>
      <c r="D223" s="190" t="s">
        <v>71</v>
      </c>
      <c r="E223" s="200" t="s">
        <v>214</v>
      </c>
      <c r="F223" s="200" t="s">
        <v>323</v>
      </c>
      <c r="I223" s="192"/>
      <c r="J223" s="201">
        <f>BK223</f>
        <v>0</v>
      </c>
      <c r="L223" s="189"/>
      <c r="M223" s="194"/>
      <c r="N223" s="195"/>
      <c r="O223" s="195"/>
      <c r="P223" s="196">
        <f>SUM(P224:P304)</f>
        <v>0</v>
      </c>
      <c r="Q223" s="195"/>
      <c r="R223" s="196">
        <f>SUM(R224:R304)</f>
        <v>115.37780059999997</v>
      </c>
      <c r="S223" s="195"/>
      <c r="T223" s="197">
        <f>SUM(T224:T304)</f>
        <v>0</v>
      </c>
      <c r="AR223" s="190" t="s">
        <v>80</v>
      </c>
      <c r="AT223" s="198" t="s">
        <v>71</v>
      </c>
      <c r="AU223" s="198" t="s">
        <v>80</v>
      </c>
      <c r="AY223" s="190" t="s">
        <v>148</v>
      </c>
      <c r="BK223" s="199">
        <f>SUM(BK224:BK304)</f>
        <v>0</v>
      </c>
    </row>
    <row r="224" s="1" customFormat="1" ht="25.5" customHeight="1">
      <c r="B224" s="202"/>
      <c r="C224" s="203" t="s">
        <v>374</v>
      </c>
      <c r="D224" s="203" t="s">
        <v>150</v>
      </c>
      <c r="E224" s="204" t="s">
        <v>325</v>
      </c>
      <c r="F224" s="205" t="s">
        <v>326</v>
      </c>
      <c r="G224" s="206" t="s">
        <v>171</v>
      </c>
      <c r="H224" s="207">
        <v>276</v>
      </c>
      <c r="I224" s="208"/>
      <c r="J224" s="209">
        <f>ROUND(I224*H224,2)</f>
        <v>0</v>
      </c>
      <c r="K224" s="205" t="s">
        <v>154</v>
      </c>
      <c r="L224" s="47"/>
      <c r="M224" s="210" t="s">
        <v>5</v>
      </c>
      <c r="N224" s="211" t="s">
        <v>43</v>
      </c>
      <c r="O224" s="48"/>
      <c r="P224" s="212">
        <f>O224*H224</f>
        <v>0</v>
      </c>
      <c r="Q224" s="212">
        <v>0.22656999999999999</v>
      </c>
      <c r="R224" s="212">
        <f>Q224*H224</f>
        <v>62.533319999999996</v>
      </c>
      <c r="S224" s="212">
        <v>0</v>
      </c>
      <c r="T224" s="213">
        <f>S224*H224</f>
        <v>0</v>
      </c>
      <c r="AR224" s="25" t="s">
        <v>155</v>
      </c>
      <c r="AT224" s="25" t="s">
        <v>150</v>
      </c>
      <c r="AU224" s="25" t="s">
        <v>83</v>
      </c>
      <c r="AY224" s="25" t="s">
        <v>148</v>
      </c>
      <c r="BE224" s="214">
        <f>IF(N224="základní",J224,0)</f>
        <v>0</v>
      </c>
      <c r="BF224" s="214">
        <f>IF(N224="snížená",J224,0)</f>
        <v>0</v>
      </c>
      <c r="BG224" s="214">
        <f>IF(N224="zákl. přenesená",J224,0)</f>
        <v>0</v>
      </c>
      <c r="BH224" s="214">
        <f>IF(N224="sníž. přenesená",J224,0)</f>
        <v>0</v>
      </c>
      <c r="BI224" s="214">
        <f>IF(N224="nulová",J224,0)</f>
        <v>0</v>
      </c>
      <c r="BJ224" s="25" t="s">
        <v>80</v>
      </c>
      <c r="BK224" s="214">
        <f>ROUND(I224*H224,2)</f>
        <v>0</v>
      </c>
      <c r="BL224" s="25" t="s">
        <v>155</v>
      </c>
      <c r="BM224" s="25" t="s">
        <v>327</v>
      </c>
    </row>
    <row r="225" s="1" customFormat="1">
      <c r="B225" s="47"/>
      <c r="D225" s="215" t="s">
        <v>157</v>
      </c>
      <c r="F225" s="216" t="s">
        <v>328</v>
      </c>
      <c r="I225" s="176"/>
      <c r="L225" s="47"/>
      <c r="M225" s="217"/>
      <c r="N225" s="48"/>
      <c r="O225" s="48"/>
      <c r="P225" s="48"/>
      <c r="Q225" s="48"/>
      <c r="R225" s="48"/>
      <c r="S225" s="48"/>
      <c r="T225" s="86"/>
      <c r="AT225" s="25" t="s">
        <v>157</v>
      </c>
      <c r="AU225" s="25" t="s">
        <v>83</v>
      </c>
    </row>
    <row r="226" s="12" customFormat="1">
      <c r="B226" s="225"/>
      <c r="D226" s="215" t="s">
        <v>159</v>
      </c>
      <c r="E226" s="226" t="s">
        <v>5</v>
      </c>
      <c r="F226" s="227" t="s">
        <v>857</v>
      </c>
      <c r="H226" s="228">
        <v>276</v>
      </c>
      <c r="I226" s="229"/>
      <c r="L226" s="225"/>
      <c r="M226" s="230"/>
      <c r="N226" s="231"/>
      <c r="O226" s="231"/>
      <c r="P226" s="231"/>
      <c r="Q226" s="231"/>
      <c r="R226" s="231"/>
      <c r="S226" s="231"/>
      <c r="T226" s="232"/>
      <c r="AT226" s="226" t="s">
        <v>159</v>
      </c>
      <c r="AU226" s="226" t="s">
        <v>83</v>
      </c>
      <c r="AV226" s="12" t="s">
        <v>83</v>
      </c>
      <c r="AW226" s="12" t="s">
        <v>35</v>
      </c>
      <c r="AX226" s="12" t="s">
        <v>80</v>
      </c>
      <c r="AY226" s="226" t="s">
        <v>148</v>
      </c>
    </row>
    <row r="227" s="1" customFormat="1" ht="25.5" customHeight="1">
      <c r="B227" s="202"/>
      <c r="C227" s="203" t="s">
        <v>379</v>
      </c>
      <c r="D227" s="203" t="s">
        <v>150</v>
      </c>
      <c r="E227" s="204" t="s">
        <v>858</v>
      </c>
      <c r="F227" s="205" t="s">
        <v>859</v>
      </c>
      <c r="G227" s="206" t="s">
        <v>171</v>
      </c>
      <c r="H227" s="207">
        <v>275.85000000000002</v>
      </c>
      <c r="I227" s="208"/>
      <c r="J227" s="209">
        <f>ROUND(I227*H227,2)</f>
        <v>0</v>
      </c>
      <c r="K227" s="205" t="s">
        <v>154</v>
      </c>
      <c r="L227" s="47"/>
      <c r="M227" s="210" t="s">
        <v>5</v>
      </c>
      <c r="N227" s="211" t="s">
        <v>43</v>
      </c>
      <c r="O227" s="48"/>
      <c r="P227" s="212">
        <f>O227*H227</f>
        <v>0</v>
      </c>
      <c r="Q227" s="212">
        <v>8.0000000000000007E-05</v>
      </c>
      <c r="R227" s="212">
        <f>Q227*H227</f>
        <v>0.022068000000000004</v>
      </c>
      <c r="S227" s="212">
        <v>0</v>
      </c>
      <c r="T227" s="213">
        <f>S227*H227</f>
        <v>0</v>
      </c>
      <c r="AR227" s="25" t="s">
        <v>155</v>
      </c>
      <c r="AT227" s="25" t="s">
        <v>150</v>
      </c>
      <c r="AU227" s="25" t="s">
        <v>83</v>
      </c>
      <c r="AY227" s="25" t="s">
        <v>148</v>
      </c>
      <c r="BE227" s="214">
        <f>IF(N227="základní",J227,0)</f>
        <v>0</v>
      </c>
      <c r="BF227" s="214">
        <f>IF(N227="snížená",J227,0)</f>
        <v>0</v>
      </c>
      <c r="BG227" s="214">
        <f>IF(N227="zákl. přenesená",J227,0)</f>
        <v>0</v>
      </c>
      <c r="BH227" s="214">
        <f>IF(N227="sníž. přenesená",J227,0)</f>
        <v>0</v>
      </c>
      <c r="BI227" s="214">
        <f>IF(N227="nulová",J227,0)</f>
        <v>0</v>
      </c>
      <c r="BJ227" s="25" t="s">
        <v>80</v>
      </c>
      <c r="BK227" s="214">
        <f>ROUND(I227*H227,2)</f>
        <v>0</v>
      </c>
      <c r="BL227" s="25" t="s">
        <v>155</v>
      </c>
      <c r="BM227" s="25" t="s">
        <v>860</v>
      </c>
    </row>
    <row r="228" s="1" customFormat="1">
      <c r="B228" s="47"/>
      <c r="D228" s="215" t="s">
        <v>157</v>
      </c>
      <c r="F228" s="216" t="s">
        <v>861</v>
      </c>
      <c r="I228" s="176"/>
      <c r="L228" s="47"/>
      <c r="M228" s="217"/>
      <c r="N228" s="48"/>
      <c r="O228" s="48"/>
      <c r="P228" s="48"/>
      <c r="Q228" s="48"/>
      <c r="R228" s="48"/>
      <c r="S228" s="48"/>
      <c r="T228" s="86"/>
      <c r="AT228" s="25" t="s">
        <v>157</v>
      </c>
      <c r="AU228" s="25" t="s">
        <v>83</v>
      </c>
    </row>
    <row r="229" s="1" customFormat="1" ht="25.5" customHeight="1">
      <c r="B229" s="202"/>
      <c r="C229" s="249" t="s">
        <v>385</v>
      </c>
      <c r="D229" s="249" t="s">
        <v>270</v>
      </c>
      <c r="E229" s="250" t="s">
        <v>862</v>
      </c>
      <c r="F229" s="251" t="s">
        <v>863</v>
      </c>
      <c r="G229" s="252" t="s">
        <v>171</v>
      </c>
      <c r="H229" s="253">
        <v>279.988</v>
      </c>
      <c r="I229" s="254"/>
      <c r="J229" s="255">
        <f>ROUND(I229*H229,2)</f>
        <v>0</v>
      </c>
      <c r="K229" s="251" t="s">
        <v>154</v>
      </c>
      <c r="L229" s="256"/>
      <c r="M229" s="257" t="s">
        <v>5</v>
      </c>
      <c r="N229" s="258" t="s">
        <v>43</v>
      </c>
      <c r="O229" s="48"/>
      <c r="P229" s="212">
        <f>O229*H229</f>
        <v>0</v>
      </c>
      <c r="Q229" s="212">
        <v>0.071999999999999995</v>
      </c>
      <c r="R229" s="212">
        <f>Q229*H229</f>
        <v>20.159136</v>
      </c>
      <c r="S229" s="212">
        <v>0</v>
      </c>
      <c r="T229" s="213">
        <f>S229*H229</f>
        <v>0</v>
      </c>
      <c r="AR229" s="25" t="s">
        <v>214</v>
      </c>
      <c r="AT229" s="25" t="s">
        <v>270</v>
      </c>
      <c r="AU229" s="25" t="s">
        <v>83</v>
      </c>
      <c r="AY229" s="25" t="s">
        <v>148</v>
      </c>
      <c r="BE229" s="214">
        <f>IF(N229="základní",J229,0)</f>
        <v>0</v>
      </c>
      <c r="BF229" s="214">
        <f>IF(N229="snížená",J229,0)</f>
        <v>0</v>
      </c>
      <c r="BG229" s="214">
        <f>IF(N229="zákl. přenesená",J229,0)</f>
        <v>0</v>
      </c>
      <c r="BH229" s="214">
        <f>IF(N229="sníž. přenesená",J229,0)</f>
        <v>0</v>
      </c>
      <c r="BI229" s="214">
        <f>IF(N229="nulová",J229,0)</f>
        <v>0</v>
      </c>
      <c r="BJ229" s="25" t="s">
        <v>80</v>
      </c>
      <c r="BK229" s="214">
        <f>ROUND(I229*H229,2)</f>
        <v>0</v>
      </c>
      <c r="BL229" s="25" t="s">
        <v>155</v>
      </c>
      <c r="BM229" s="25" t="s">
        <v>864</v>
      </c>
    </row>
    <row r="230" s="1" customFormat="1">
      <c r="B230" s="47"/>
      <c r="D230" s="215" t="s">
        <v>157</v>
      </c>
      <c r="F230" s="216" t="s">
        <v>863</v>
      </c>
      <c r="I230" s="176"/>
      <c r="L230" s="47"/>
      <c r="M230" s="217"/>
      <c r="N230" s="48"/>
      <c r="O230" s="48"/>
      <c r="P230" s="48"/>
      <c r="Q230" s="48"/>
      <c r="R230" s="48"/>
      <c r="S230" s="48"/>
      <c r="T230" s="86"/>
      <c r="AT230" s="25" t="s">
        <v>157</v>
      </c>
      <c r="AU230" s="25" t="s">
        <v>83</v>
      </c>
    </row>
    <row r="231" s="12" customFormat="1">
      <c r="B231" s="225"/>
      <c r="D231" s="215" t="s">
        <v>159</v>
      </c>
      <c r="E231" s="226" t="s">
        <v>5</v>
      </c>
      <c r="F231" s="227" t="s">
        <v>865</v>
      </c>
      <c r="H231" s="228">
        <v>279.988</v>
      </c>
      <c r="I231" s="229"/>
      <c r="L231" s="225"/>
      <c r="M231" s="230"/>
      <c r="N231" s="231"/>
      <c r="O231" s="231"/>
      <c r="P231" s="231"/>
      <c r="Q231" s="231"/>
      <c r="R231" s="231"/>
      <c r="S231" s="231"/>
      <c r="T231" s="232"/>
      <c r="AT231" s="226" t="s">
        <v>159</v>
      </c>
      <c r="AU231" s="226" t="s">
        <v>83</v>
      </c>
      <c r="AV231" s="12" t="s">
        <v>83</v>
      </c>
      <c r="AW231" s="12" t="s">
        <v>35</v>
      </c>
      <c r="AX231" s="12" t="s">
        <v>80</v>
      </c>
      <c r="AY231" s="226" t="s">
        <v>148</v>
      </c>
    </row>
    <row r="232" s="1" customFormat="1" ht="25.5" customHeight="1">
      <c r="B232" s="202"/>
      <c r="C232" s="203" t="s">
        <v>391</v>
      </c>
      <c r="D232" s="203" t="s">
        <v>150</v>
      </c>
      <c r="E232" s="204" t="s">
        <v>866</v>
      </c>
      <c r="F232" s="205" t="s">
        <v>867</v>
      </c>
      <c r="G232" s="206" t="s">
        <v>382</v>
      </c>
      <c r="H232" s="207">
        <v>13</v>
      </c>
      <c r="I232" s="208"/>
      <c r="J232" s="209">
        <f>ROUND(I232*H232,2)</f>
        <v>0</v>
      </c>
      <c r="K232" s="205" t="s">
        <v>154</v>
      </c>
      <c r="L232" s="47"/>
      <c r="M232" s="210" t="s">
        <v>5</v>
      </c>
      <c r="N232" s="211" t="s">
        <v>43</v>
      </c>
      <c r="O232" s="48"/>
      <c r="P232" s="212">
        <f>O232*H232</f>
        <v>0</v>
      </c>
      <c r="Q232" s="212">
        <v>0.00016000000000000001</v>
      </c>
      <c r="R232" s="212">
        <f>Q232*H232</f>
        <v>0.0020800000000000003</v>
      </c>
      <c r="S232" s="212">
        <v>0</v>
      </c>
      <c r="T232" s="213">
        <f>S232*H232</f>
        <v>0</v>
      </c>
      <c r="AR232" s="25" t="s">
        <v>155</v>
      </c>
      <c r="AT232" s="25" t="s">
        <v>150</v>
      </c>
      <c r="AU232" s="25" t="s">
        <v>83</v>
      </c>
      <c r="AY232" s="25" t="s">
        <v>148</v>
      </c>
      <c r="BE232" s="214">
        <f>IF(N232="základní",J232,0)</f>
        <v>0</v>
      </c>
      <c r="BF232" s="214">
        <f>IF(N232="snížená",J232,0)</f>
        <v>0</v>
      </c>
      <c r="BG232" s="214">
        <f>IF(N232="zákl. přenesená",J232,0)</f>
        <v>0</v>
      </c>
      <c r="BH232" s="214">
        <f>IF(N232="sníž. přenesená",J232,0)</f>
        <v>0</v>
      </c>
      <c r="BI232" s="214">
        <f>IF(N232="nulová",J232,0)</f>
        <v>0</v>
      </c>
      <c r="BJ232" s="25" t="s">
        <v>80</v>
      </c>
      <c r="BK232" s="214">
        <f>ROUND(I232*H232,2)</f>
        <v>0</v>
      </c>
      <c r="BL232" s="25" t="s">
        <v>155</v>
      </c>
      <c r="BM232" s="25" t="s">
        <v>868</v>
      </c>
    </row>
    <row r="233" s="1" customFormat="1">
      <c r="B233" s="47"/>
      <c r="D233" s="215" t="s">
        <v>157</v>
      </c>
      <c r="F233" s="216" t="s">
        <v>869</v>
      </c>
      <c r="I233" s="176"/>
      <c r="L233" s="47"/>
      <c r="M233" s="217"/>
      <c r="N233" s="48"/>
      <c r="O233" s="48"/>
      <c r="P233" s="48"/>
      <c r="Q233" s="48"/>
      <c r="R233" s="48"/>
      <c r="S233" s="48"/>
      <c r="T233" s="86"/>
      <c r="AT233" s="25" t="s">
        <v>157</v>
      </c>
      <c r="AU233" s="25" t="s">
        <v>83</v>
      </c>
    </row>
    <row r="234" s="1" customFormat="1" ht="25.5" customHeight="1">
      <c r="B234" s="202"/>
      <c r="C234" s="249" t="s">
        <v>396</v>
      </c>
      <c r="D234" s="249" t="s">
        <v>270</v>
      </c>
      <c r="E234" s="250" t="s">
        <v>870</v>
      </c>
      <c r="F234" s="251" t="s">
        <v>871</v>
      </c>
      <c r="G234" s="252" t="s">
        <v>382</v>
      </c>
      <c r="H234" s="253">
        <v>13</v>
      </c>
      <c r="I234" s="254"/>
      <c r="J234" s="255">
        <f>ROUND(I234*H234,2)</f>
        <v>0</v>
      </c>
      <c r="K234" s="251" t="s">
        <v>154</v>
      </c>
      <c r="L234" s="256"/>
      <c r="M234" s="257" t="s">
        <v>5</v>
      </c>
      <c r="N234" s="258" t="s">
        <v>43</v>
      </c>
      <c r="O234" s="48"/>
      <c r="P234" s="212">
        <f>O234*H234</f>
        <v>0</v>
      </c>
      <c r="Q234" s="212">
        <v>0.072999999999999995</v>
      </c>
      <c r="R234" s="212">
        <f>Q234*H234</f>
        <v>0.94899999999999995</v>
      </c>
      <c r="S234" s="212">
        <v>0</v>
      </c>
      <c r="T234" s="213">
        <f>S234*H234</f>
        <v>0</v>
      </c>
      <c r="AR234" s="25" t="s">
        <v>214</v>
      </c>
      <c r="AT234" s="25" t="s">
        <v>270</v>
      </c>
      <c r="AU234" s="25" t="s">
        <v>83</v>
      </c>
      <c r="AY234" s="25" t="s">
        <v>148</v>
      </c>
      <c r="BE234" s="214">
        <f>IF(N234="základní",J234,0)</f>
        <v>0</v>
      </c>
      <c r="BF234" s="214">
        <f>IF(N234="snížená",J234,0)</f>
        <v>0</v>
      </c>
      <c r="BG234" s="214">
        <f>IF(N234="zákl. přenesená",J234,0)</f>
        <v>0</v>
      </c>
      <c r="BH234" s="214">
        <f>IF(N234="sníž. přenesená",J234,0)</f>
        <v>0</v>
      </c>
      <c r="BI234" s="214">
        <f>IF(N234="nulová",J234,0)</f>
        <v>0</v>
      </c>
      <c r="BJ234" s="25" t="s">
        <v>80</v>
      </c>
      <c r="BK234" s="214">
        <f>ROUND(I234*H234,2)</f>
        <v>0</v>
      </c>
      <c r="BL234" s="25" t="s">
        <v>155</v>
      </c>
      <c r="BM234" s="25" t="s">
        <v>872</v>
      </c>
    </row>
    <row r="235" s="1" customFormat="1">
      <c r="B235" s="47"/>
      <c r="D235" s="215" t="s">
        <v>157</v>
      </c>
      <c r="F235" s="216" t="s">
        <v>871</v>
      </c>
      <c r="I235" s="176"/>
      <c r="L235" s="47"/>
      <c r="M235" s="217"/>
      <c r="N235" s="48"/>
      <c r="O235" s="48"/>
      <c r="P235" s="48"/>
      <c r="Q235" s="48"/>
      <c r="R235" s="48"/>
      <c r="S235" s="48"/>
      <c r="T235" s="86"/>
      <c r="AT235" s="25" t="s">
        <v>157</v>
      </c>
      <c r="AU235" s="25" t="s">
        <v>83</v>
      </c>
    </row>
    <row r="236" s="1" customFormat="1" ht="25.5" customHeight="1">
      <c r="B236" s="202"/>
      <c r="C236" s="203" t="s">
        <v>402</v>
      </c>
      <c r="D236" s="203" t="s">
        <v>150</v>
      </c>
      <c r="E236" s="204" t="s">
        <v>873</v>
      </c>
      <c r="F236" s="205" t="s">
        <v>874</v>
      </c>
      <c r="G236" s="206" t="s">
        <v>382</v>
      </c>
      <c r="H236" s="207">
        <v>20</v>
      </c>
      <c r="I236" s="208"/>
      <c r="J236" s="209">
        <f>ROUND(I236*H236,2)</f>
        <v>0</v>
      </c>
      <c r="K236" s="205" t="s">
        <v>154</v>
      </c>
      <c r="L236" s="47"/>
      <c r="M236" s="210" t="s">
        <v>5</v>
      </c>
      <c r="N236" s="211" t="s">
        <v>43</v>
      </c>
      <c r="O236" s="48"/>
      <c r="P236" s="212">
        <f>O236*H236</f>
        <v>0</v>
      </c>
      <c r="Q236" s="212">
        <v>9.0000000000000006E-05</v>
      </c>
      <c r="R236" s="212">
        <f>Q236*H236</f>
        <v>0.0018000000000000002</v>
      </c>
      <c r="S236" s="212">
        <v>0</v>
      </c>
      <c r="T236" s="213">
        <f>S236*H236</f>
        <v>0</v>
      </c>
      <c r="AR236" s="25" t="s">
        <v>155</v>
      </c>
      <c r="AT236" s="25" t="s">
        <v>150</v>
      </c>
      <c r="AU236" s="25" t="s">
        <v>83</v>
      </c>
      <c r="AY236" s="25" t="s">
        <v>148</v>
      </c>
      <c r="BE236" s="214">
        <f>IF(N236="základní",J236,0)</f>
        <v>0</v>
      </c>
      <c r="BF236" s="214">
        <f>IF(N236="snížená",J236,0)</f>
        <v>0</v>
      </c>
      <c r="BG236" s="214">
        <f>IF(N236="zákl. přenesená",J236,0)</f>
        <v>0</v>
      </c>
      <c r="BH236" s="214">
        <f>IF(N236="sníž. přenesená",J236,0)</f>
        <v>0</v>
      </c>
      <c r="BI236" s="214">
        <f>IF(N236="nulová",J236,0)</f>
        <v>0</v>
      </c>
      <c r="BJ236" s="25" t="s">
        <v>80</v>
      </c>
      <c r="BK236" s="214">
        <f>ROUND(I236*H236,2)</f>
        <v>0</v>
      </c>
      <c r="BL236" s="25" t="s">
        <v>155</v>
      </c>
      <c r="BM236" s="25" t="s">
        <v>875</v>
      </c>
    </row>
    <row r="237" s="1" customFormat="1">
      <c r="B237" s="47"/>
      <c r="D237" s="215" t="s">
        <v>157</v>
      </c>
      <c r="F237" s="216" t="s">
        <v>876</v>
      </c>
      <c r="I237" s="176"/>
      <c r="L237" s="47"/>
      <c r="M237" s="217"/>
      <c r="N237" s="48"/>
      <c r="O237" s="48"/>
      <c r="P237" s="48"/>
      <c r="Q237" s="48"/>
      <c r="R237" s="48"/>
      <c r="S237" s="48"/>
      <c r="T237" s="86"/>
      <c r="AT237" s="25" t="s">
        <v>157</v>
      </c>
      <c r="AU237" s="25" t="s">
        <v>83</v>
      </c>
    </row>
    <row r="238" s="1" customFormat="1" ht="25.5" customHeight="1">
      <c r="B238" s="202"/>
      <c r="C238" s="249" t="s">
        <v>407</v>
      </c>
      <c r="D238" s="249" t="s">
        <v>270</v>
      </c>
      <c r="E238" s="250" t="s">
        <v>877</v>
      </c>
      <c r="F238" s="251" t="s">
        <v>878</v>
      </c>
      <c r="G238" s="252" t="s">
        <v>382</v>
      </c>
      <c r="H238" s="253">
        <v>9</v>
      </c>
      <c r="I238" s="254"/>
      <c r="J238" s="255">
        <f>ROUND(I238*H238,2)</f>
        <v>0</v>
      </c>
      <c r="K238" s="251" t="s">
        <v>5</v>
      </c>
      <c r="L238" s="256"/>
      <c r="M238" s="257" t="s">
        <v>5</v>
      </c>
      <c r="N238" s="258" t="s">
        <v>43</v>
      </c>
      <c r="O238" s="48"/>
      <c r="P238" s="212">
        <f>O238*H238</f>
        <v>0</v>
      </c>
      <c r="Q238" s="212">
        <v>0.056000000000000001</v>
      </c>
      <c r="R238" s="212">
        <f>Q238*H238</f>
        <v>0.504</v>
      </c>
      <c r="S238" s="212">
        <v>0</v>
      </c>
      <c r="T238" s="213">
        <f>S238*H238</f>
        <v>0</v>
      </c>
      <c r="AR238" s="25" t="s">
        <v>214</v>
      </c>
      <c r="AT238" s="25" t="s">
        <v>270</v>
      </c>
      <c r="AU238" s="25" t="s">
        <v>83</v>
      </c>
      <c r="AY238" s="25" t="s">
        <v>148</v>
      </c>
      <c r="BE238" s="214">
        <f>IF(N238="základní",J238,0)</f>
        <v>0</v>
      </c>
      <c r="BF238" s="214">
        <f>IF(N238="snížená",J238,0)</f>
        <v>0</v>
      </c>
      <c r="BG238" s="214">
        <f>IF(N238="zákl. přenesená",J238,0)</f>
        <v>0</v>
      </c>
      <c r="BH238" s="214">
        <f>IF(N238="sníž. přenesená",J238,0)</f>
        <v>0</v>
      </c>
      <c r="BI238" s="214">
        <f>IF(N238="nulová",J238,0)</f>
        <v>0</v>
      </c>
      <c r="BJ238" s="25" t="s">
        <v>80</v>
      </c>
      <c r="BK238" s="214">
        <f>ROUND(I238*H238,2)</f>
        <v>0</v>
      </c>
      <c r="BL238" s="25" t="s">
        <v>155</v>
      </c>
      <c r="BM238" s="25" t="s">
        <v>879</v>
      </c>
    </row>
    <row r="239" s="1" customFormat="1">
      <c r="B239" s="47"/>
      <c r="D239" s="215" t="s">
        <v>157</v>
      </c>
      <c r="F239" s="216" t="s">
        <v>880</v>
      </c>
      <c r="I239" s="176"/>
      <c r="L239" s="47"/>
      <c r="M239" s="217"/>
      <c r="N239" s="48"/>
      <c r="O239" s="48"/>
      <c r="P239" s="48"/>
      <c r="Q239" s="48"/>
      <c r="R239" s="48"/>
      <c r="S239" s="48"/>
      <c r="T239" s="86"/>
      <c r="AT239" s="25" t="s">
        <v>157</v>
      </c>
      <c r="AU239" s="25" t="s">
        <v>83</v>
      </c>
    </row>
    <row r="240" s="1" customFormat="1" ht="25.5" customHeight="1">
      <c r="B240" s="202"/>
      <c r="C240" s="249" t="s">
        <v>411</v>
      </c>
      <c r="D240" s="249" t="s">
        <v>270</v>
      </c>
      <c r="E240" s="250" t="s">
        <v>881</v>
      </c>
      <c r="F240" s="251" t="s">
        <v>882</v>
      </c>
      <c r="G240" s="252" t="s">
        <v>382</v>
      </c>
      <c r="H240" s="253">
        <v>10</v>
      </c>
      <c r="I240" s="254"/>
      <c r="J240" s="255">
        <f>ROUND(I240*H240,2)</f>
        <v>0</v>
      </c>
      <c r="K240" s="251" t="s">
        <v>5</v>
      </c>
      <c r="L240" s="256"/>
      <c r="M240" s="257" t="s">
        <v>5</v>
      </c>
      <c r="N240" s="258" t="s">
        <v>43</v>
      </c>
      <c r="O240" s="48"/>
      <c r="P240" s="212">
        <f>O240*H240</f>
        <v>0</v>
      </c>
      <c r="Q240" s="212">
        <v>0.044999999999999998</v>
      </c>
      <c r="R240" s="212">
        <f>Q240*H240</f>
        <v>0.44999999999999996</v>
      </c>
      <c r="S240" s="212">
        <v>0</v>
      </c>
      <c r="T240" s="213">
        <f>S240*H240</f>
        <v>0</v>
      </c>
      <c r="AR240" s="25" t="s">
        <v>214</v>
      </c>
      <c r="AT240" s="25" t="s">
        <v>270</v>
      </c>
      <c r="AU240" s="25" t="s">
        <v>83</v>
      </c>
      <c r="AY240" s="25" t="s">
        <v>148</v>
      </c>
      <c r="BE240" s="214">
        <f>IF(N240="základní",J240,0)</f>
        <v>0</v>
      </c>
      <c r="BF240" s="214">
        <f>IF(N240="snížená",J240,0)</f>
        <v>0</v>
      </c>
      <c r="BG240" s="214">
        <f>IF(N240="zákl. přenesená",J240,0)</f>
        <v>0</v>
      </c>
      <c r="BH240" s="214">
        <f>IF(N240="sníž. přenesená",J240,0)</f>
        <v>0</v>
      </c>
      <c r="BI240" s="214">
        <f>IF(N240="nulová",J240,0)</f>
        <v>0</v>
      </c>
      <c r="BJ240" s="25" t="s">
        <v>80</v>
      </c>
      <c r="BK240" s="214">
        <f>ROUND(I240*H240,2)</f>
        <v>0</v>
      </c>
      <c r="BL240" s="25" t="s">
        <v>155</v>
      </c>
      <c r="BM240" s="25" t="s">
        <v>883</v>
      </c>
    </row>
    <row r="241" s="1" customFormat="1">
      <c r="B241" s="47"/>
      <c r="D241" s="215" t="s">
        <v>157</v>
      </c>
      <c r="F241" s="216" t="s">
        <v>884</v>
      </c>
      <c r="I241" s="176"/>
      <c r="L241" s="47"/>
      <c r="M241" s="217"/>
      <c r="N241" s="48"/>
      <c r="O241" s="48"/>
      <c r="P241" s="48"/>
      <c r="Q241" s="48"/>
      <c r="R241" s="48"/>
      <c r="S241" s="48"/>
      <c r="T241" s="86"/>
      <c r="AT241" s="25" t="s">
        <v>157</v>
      </c>
      <c r="AU241" s="25" t="s">
        <v>83</v>
      </c>
    </row>
    <row r="242" s="1" customFormat="1" ht="25.5" customHeight="1">
      <c r="B242" s="202"/>
      <c r="C242" s="249" t="s">
        <v>416</v>
      </c>
      <c r="D242" s="249" t="s">
        <v>270</v>
      </c>
      <c r="E242" s="250" t="s">
        <v>885</v>
      </c>
      <c r="F242" s="251" t="s">
        <v>886</v>
      </c>
      <c r="G242" s="252" t="s">
        <v>382</v>
      </c>
      <c r="H242" s="253">
        <v>1</v>
      </c>
      <c r="I242" s="254"/>
      <c r="J242" s="255">
        <f>ROUND(I242*H242,2)</f>
        <v>0</v>
      </c>
      <c r="K242" s="251" t="s">
        <v>5</v>
      </c>
      <c r="L242" s="256"/>
      <c r="M242" s="257" t="s">
        <v>5</v>
      </c>
      <c r="N242" s="258" t="s">
        <v>43</v>
      </c>
      <c r="O242" s="48"/>
      <c r="P242" s="212">
        <f>O242*H242</f>
        <v>0</v>
      </c>
      <c r="Q242" s="212">
        <v>0.031</v>
      </c>
      <c r="R242" s="212">
        <f>Q242*H242</f>
        <v>0.031</v>
      </c>
      <c r="S242" s="212">
        <v>0</v>
      </c>
      <c r="T242" s="213">
        <f>S242*H242</f>
        <v>0</v>
      </c>
      <c r="AR242" s="25" t="s">
        <v>214</v>
      </c>
      <c r="AT242" s="25" t="s">
        <v>270</v>
      </c>
      <c r="AU242" s="25" t="s">
        <v>83</v>
      </c>
      <c r="AY242" s="25" t="s">
        <v>148</v>
      </c>
      <c r="BE242" s="214">
        <f>IF(N242="základní",J242,0)</f>
        <v>0</v>
      </c>
      <c r="BF242" s="214">
        <f>IF(N242="snížená",J242,0)</f>
        <v>0</v>
      </c>
      <c r="BG242" s="214">
        <f>IF(N242="zákl. přenesená",J242,0)</f>
        <v>0</v>
      </c>
      <c r="BH242" s="214">
        <f>IF(N242="sníž. přenesená",J242,0)</f>
        <v>0</v>
      </c>
      <c r="BI242" s="214">
        <f>IF(N242="nulová",J242,0)</f>
        <v>0</v>
      </c>
      <c r="BJ242" s="25" t="s">
        <v>80</v>
      </c>
      <c r="BK242" s="214">
        <f>ROUND(I242*H242,2)</f>
        <v>0</v>
      </c>
      <c r="BL242" s="25" t="s">
        <v>155</v>
      </c>
      <c r="BM242" s="25" t="s">
        <v>887</v>
      </c>
    </row>
    <row r="243" s="1" customFormat="1">
      <c r="B243" s="47"/>
      <c r="D243" s="215" t="s">
        <v>157</v>
      </c>
      <c r="F243" s="216" t="s">
        <v>888</v>
      </c>
      <c r="I243" s="176"/>
      <c r="L243" s="47"/>
      <c r="M243" s="217"/>
      <c r="N243" s="48"/>
      <c r="O243" s="48"/>
      <c r="P243" s="48"/>
      <c r="Q243" s="48"/>
      <c r="R243" s="48"/>
      <c r="S243" s="48"/>
      <c r="T243" s="86"/>
      <c r="AT243" s="25" t="s">
        <v>157</v>
      </c>
      <c r="AU243" s="25" t="s">
        <v>83</v>
      </c>
    </row>
    <row r="244" s="12" customFormat="1">
      <c r="B244" s="225"/>
      <c r="D244" s="215" t="s">
        <v>159</v>
      </c>
      <c r="E244" s="226" t="s">
        <v>5</v>
      </c>
      <c r="F244" s="227" t="s">
        <v>889</v>
      </c>
      <c r="H244" s="228">
        <v>1</v>
      </c>
      <c r="I244" s="229"/>
      <c r="L244" s="225"/>
      <c r="M244" s="230"/>
      <c r="N244" s="231"/>
      <c r="O244" s="231"/>
      <c r="P244" s="231"/>
      <c r="Q244" s="231"/>
      <c r="R244" s="231"/>
      <c r="S244" s="231"/>
      <c r="T244" s="232"/>
      <c r="AT244" s="226" t="s">
        <v>159</v>
      </c>
      <c r="AU244" s="226" t="s">
        <v>83</v>
      </c>
      <c r="AV244" s="12" t="s">
        <v>83</v>
      </c>
      <c r="AW244" s="12" t="s">
        <v>35</v>
      </c>
      <c r="AX244" s="12" t="s">
        <v>80</v>
      </c>
      <c r="AY244" s="226" t="s">
        <v>148</v>
      </c>
    </row>
    <row r="245" s="1" customFormat="1" ht="25.5" customHeight="1">
      <c r="B245" s="202"/>
      <c r="C245" s="203" t="s">
        <v>421</v>
      </c>
      <c r="D245" s="203" t="s">
        <v>150</v>
      </c>
      <c r="E245" s="204" t="s">
        <v>890</v>
      </c>
      <c r="F245" s="205" t="s">
        <v>891</v>
      </c>
      <c r="G245" s="206" t="s">
        <v>414</v>
      </c>
      <c r="H245" s="207">
        <v>1</v>
      </c>
      <c r="I245" s="208"/>
      <c r="J245" s="209">
        <f>ROUND(I245*H245,2)</f>
        <v>0</v>
      </c>
      <c r="K245" s="205" t="s">
        <v>5</v>
      </c>
      <c r="L245" s="47"/>
      <c r="M245" s="210" t="s">
        <v>5</v>
      </c>
      <c r="N245" s="211" t="s">
        <v>43</v>
      </c>
      <c r="O245" s="48"/>
      <c r="P245" s="212">
        <f>O245*H245</f>
        <v>0</v>
      </c>
      <c r="Q245" s="212">
        <v>0</v>
      </c>
      <c r="R245" s="212">
        <f>Q245*H245</f>
        <v>0</v>
      </c>
      <c r="S245" s="212">
        <v>0</v>
      </c>
      <c r="T245" s="213">
        <f>S245*H245</f>
        <v>0</v>
      </c>
      <c r="AR245" s="25" t="s">
        <v>155</v>
      </c>
      <c r="AT245" s="25" t="s">
        <v>150</v>
      </c>
      <c r="AU245" s="25" t="s">
        <v>83</v>
      </c>
      <c r="AY245" s="25" t="s">
        <v>148</v>
      </c>
      <c r="BE245" s="214">
        <f>IF(N245="základní",J245,0)</f>
        <v>0</v>
      </c>
      <c r="BF245" s="214">
        <f>IF(N245="snížená",J245,0)</f>
        <v>0</v>
      </c>
      <c r="BG245" s="214">
        <f>IF(N245="zákl. přenesená",J245,0)</f>
        <v>0</v>
      </c>
      <c r="BH245" s="214">
        <f>IF(N245="sníž. přenesená",J245,0)</f>
        <v>0</v>
      </c>
      <c r="BI245" s="214">
        <f>IF(N245="nulová",J245,0)</f>
        <v>0</v>
      </c>
      <c r="BJ245" s="25" t="s">
        <v>80</v>
      </c>
      <c r="BK245" s="214">
        <f>ROUND(I245*H245,2)</f>
        <v>0</v>
      </c>
      <c r="BL245" s="25" t="s">
        <v>155</v>
      </c>
      <c r="BM245" s="25" t="s">
        <v>892</v>
      </c>
    </row>
    <row r="246" s="1" customFormat="1" ht="16.5" customHeight="1">
      <c r="B246" s="202"/>
      <c r="C246" s="203" t="s">
        <v>426</v>
      </c>
      <c r="D246" s="203" t="s">
        <v>150</v>
      </c>
      <c r="E246" s="204" t="s">
        <v>893</v>
      </c>
      <c r="F246" s="205" t="s">
        <v>894</v>
      </c>
      <c r="G246" s="206" t="s">
        <v>895</v>
      </c>
      <c r="H246" s="207">
        <v>10</v>
      </c>
      <c r="I246" s="208"/>
      <c r="J246" s="209">
        <f>ROUND(I246*H246,2)</f>
        <v>0</v>
      </c>
      <c r="K246" s="205" t="s">
        <v>154</v>
      </c>
      <c r="L246" s="47"/>
      <c r="M246" s="210" t="s">
        <v>5</v>
      </c>
      <c r="N246" s="211" t="s">
        <v>43</v>
      </c>
      <c r="O246" s="48"/>
      <c r="P246" s="212">
        <f>O246*H246</f>
        <v>0</v>
      </c>
      <c r="Q246" s="212">
        <v>0.00031</v>
      </c>
      <c r="R246" s="212">
        <f>Q246*H246</f>
        <v>0.0030999999999999999</v>
      </c>
      <c r="S246" s="212">
        <v>0</v>
      </c>
      <c r="T246" s="213">
        <f>S246*H246</f>
        <v>0</v>
      </c>
      <c r="AR246" s="25" t="s">
        <v>155</v>
      </c>
      <c r="AT246" s="25" t="s">
        <v>150</v>
      </c>
      <c r="AU246" s="25" t="s">
        <v>83</v>
      </c>
      <c r="AY246" s="25" t="s">
        <v>148</v>
      </c>
      <c r="BE246" s="214">
        <f>IF(N246="základní",J246,0)</f>
        <v>0</v>
      </c>
      <c r="BF246" s="214">
        <f>IF(N246="snížená",J246,0)</f>
        <v>0</v>
      </c>
      <c r="BG246" s="214">
        <f>IF(N246="zákl. přenesená",J246,0)</f>
        <v>0</v>
      </c>
      <c r="BH246" s="214">
        <f>IF(N246="sníž. přenesená",J246,0)</f>
        <v>0</v>
      </c>
      <c r="BI246" s="214">
        <f>IF(N246="nulová",J246,0)</f>
        <v>0</v>
      </c>
      <c r="BJ246" s="25" t="s">
        <v>80</v>
      </c>
      <c r="BK246" s="214">
        <f>ROUND(I246*H246,2)</f>
        <v>0</v>
      </c>
      <c r="BL246" s="25" t="s">
        <v>155</v>
      </c>
      <c r="BM246" s="25" t="s">
        <v>896</v>
      </c>
    </row>
    <row r="247" s="1" customFormat="1">
      <c r="B247" s="47"/>
      <c r="D247" s="215" t="s">
        <v>157</v>
      </c>
      <c r="F247" s="216" t="s">
        <v>897</v>
      </c>
      <c r="I247" s="176"/>
      <c r="L247" s="47"/>
      <c r="M247" s="217"/>
      <c r="N247" s="48"/>
      <c r="O247" s="48"/>
      <c r="P247" s="48"/>
      <c r="Q247" s="48"/>
      <c r="R247" s="48"/>
      <c r="S247" s="48"/>
      <c r="T247" s="86"/>
      <c r="AT247" s="25" t="s">
        <v>157</v>
      </c>
      <c r="AU247" s="25" t="s">
        <v>83</v>
      </c>
    </row>
    <row r="248" s="1" customFormat="1" ht="16.5" customHeight="1">
      <c r="B248" s="202"/>
      <c r="C248" s="203" t="s">
        <v>430</v>
      </c>
      <c r="D248" s="203" t="s">
        <v>150</v>
      </c>
      <c r="E248" s="204" t="s">
        <v>898</v>
      </c>
      <c r="F248" s="205" t="s">
        <v>899</v>
      </c>
      <c r="G248" s="206" t="s">
        <v>171</v>
      </c>
      <c r="H248" s="207">
        <v>276</v>
      </c>
      <c r="I248" s="208"/>
      <c r="J248" s="209">
        <f>ROUND(I248*H248,2)</f>
        <v>0</v>
      </c>
      <c r="K248" s="205" t="s">
        <v>154</v>
      </c>
      <c r="L248" s="47"/>
      <c r="M248" s="210" t="s">
        <v>5</v>
      </c>
      <c r="N248" s="211" t="s">
        <v>43</v>
      </c>
      <c r="O248" s="48"/>
      <c r="P248" s="212">
        <f>O248*H248</f>
        <v>0</v>
      </c>
      <c r="Q248" s="212">
        <v>0</v>
      </c>
      <c r="R248" s="212">
        <f>Q248*H248</f>
        <v>0</v>
      </c>
      <c r="S248" s="212">
        <v>0</v>
      </c>
      <c r="T248" s="213">
        <f>S248*H248</f>
        <v>0</v>
      </c>
      <c r="AR248" s="25" t="s">
        <v>155</v>
      </c>
      <c r="AT248" s="25" t="s">
        <v>150</v>
      </c>
      <c r="AU248" s="25" t="s">
        <v>83</v>
      </c>
      <c r="AY248" s="25" t="s">
        <v>148</v>
      </c>
      <c r="BE248" s="214">
        <f>IF(N248="základní",J248,0)</f>
        <v>0</v>
      </c>
      <c r="BF248" s="214">
        <f>IF(N248="snížená",J248,0)</f>
        <v>0</v>
      </c>
      <c r="BG248" s="214">
        <f>IF(N248="zákl. přenesená",J248,0)</f>
        <v>0</v>
      </c>
      <c r="BH248" s="214">
        <f>IF(N248="sníž. přenesená",J248,0)</f>
        <v>0</v>
      </c>
      <c r="BI248" s="214">
        <f>IF(N248="nulová",J248,0)</f>
        <v>0</v>
      </c>
      <c r="BJ248" s="25" t="s">
        <v>80</v>
      </c>
      <c r="BK248" s="214">
        <f>ROUND(I248*H248,2)</f>
        <v>0</v>
      </c>
      <c r="BL248" s="25" t="s">
        <v>155</v>
      </c>
      <c r="BM248" s="25" t="s">
        <v>900</v>
      </c>
    </row>
    <row r="249" s="1" customFormat="1">
      <c r="B249" s="47"/>
      <c r="D249" s="215" t="s">
        <v>157</v>
      </c>
      <c r="F249" s="216" t="s">
        <v>901</v>
      </c>
      <c r="I249" s="176"/>
      <c r="L249" s="47"/>
      <c r="M249" s="217"/>
      <c r="N249" s="48"/>
      <c r="O249" s="48"/>
      <c r="P249" s="48"/>
      <c r="Q249" s="48"/>
      <c r="R249" s="48"/>
      <c r="S249" s="48"/>
      <c r="T249" s="86"/>
      <c r="AT249" s="25" t="s">
        <v>157</v>
      </c>
      <c r="AU249" s="25" t="s">
        <v>83</v>
      </c>
    </row>
    <row r="250" s="1" customFormat="1" ht="16.5" customHeight="1">
      <c r="B250" s="202"/>
      <c r="C250" s="203" t="s">
        <v>435</v>
      </c>
      <c r="D250" s="203" t="s">
        <v>150</v>
      </c>
      <c r="E250" s="204" t="s">
        <v>902</v>
      </c>
      <c r="F250" s="205" t="s">
        <v>903</v>
      </c>
      <c r="G250" s="206" t="s">
        <v>382</v>
      </c>
      <c r="H250" s="207">
        <v>7</v>
      </c>
      <c r="I250" s="208"/>
      <c r="J250" s="209">
        <f>ROUND(I250*H250,2)</f>
        <v>0</v>
      </c>
      <c r="K250" s="205" t="s">
        <v>154</v>
      </c>
      <c r="L250" s="47"/>
      <c r="M250" s="210" t="s">
        <v>5</v>
      </c>
      <c r="N250" s="211" t="s">
        <v>43</v>
      </c>
      <c r="O250" s="48"/>
      <c r="P250" s="212">
        <f>O250*H250</f>
        <v>0</v>
      </c>
      <c r="Q250" s="212">
        <v>0.0066</v>
      </c>
      <c r="R250" s="212">
        <f>Q250*H250</f>
        <v>0.046199999999999998</v>
      </c>
      <c r="S250" s="212">
        <v>0</v>
      </c>
      <c r="T250" s="213">
        <f>S250*H250</f>
        <v>0</v>
      </c>
      <c r="AR250" s="25" t="s">
        <v>155</v>
      </c>
      <c r="AT250" s="25" t="s">
        <v>150</v>
      </c>
      <c r="AU250" s="25" t="s">
        <v>83</v>
      </c>
      <c r="AY250" s="25" t="s">
        <v>148</v>
      </c>
      <c r="BE250" s="214">
        <f>IF(N250="základní",J250,0)</f>
        <v>0</v>
      </c>
      <c r="BF250" s="214">
        <f>IF(N250="snížená",J250,0)</f>
        <v>0</v>
      </c>
      <c r="BG250" s="214">
        <f>IF(N250="zákl. přenesená",J250,0)</f>
        <v>0</v>
      </c>
      <c r="BH250" s="214">
        <f>IF(N250="sníž. přenesená",J250,0)</f>
        <v>0</v>
      </c>
      <c r="BI250" s="214">
        <f>IF(N250="nulová",J250,0)</f>
        <v>0</v>
      </c>
      <c r="BJ250" s="25" t="s">
        <v>80</v>
      </c>
      <c r="BK250" s="214">
        <f>ROUND(I250*H250,2)</f>
        <v>0</v>
      </c>
      <c r="BL250" s="25" t="s">
        <v>155</v>
      </c>
      <c r="BM250" s="25" t="s">
        <v>904</v>
      </c>
    </row>
    <row r="251" s="1" customFormat="1">
      <c r="B251" s="47"/>
      <c r="D251" s="215" t="s">
        <v>157</v>
      </c>
      <c r="F251" s="216" t="s">
        <v>905</v>
      </c>
      <c r="I251" s="176"/>
      <c r="L251" s="47"/>
      <c r="M251" s="217"/>
      <c r="N251" s="48"/>
      <c r="O251" s="48"/>
      <c r="P251" s="48"/>
      <c r="Q251" s="48"/>
      <c r="R251" s="48"/>
      <c r="S251" s="48"/>
      <c r="T251" s="86"/>
      <c r="AT251" s="25" t="s">
        <v>157</v>
      </c>
      <c r="AU251" s="25" t="s">
        <v>83</v>
      </c>
    </row>
    <row r="252" s="1" customFormat="1" ht="16.5" customHeight="1">
      <c r="B252" s="202"/>
      <c r="C252" s="249" t="s">
        <v>439</v>
      </c>
      <c r="D252" s="249" t="s">
        <v>270</v>
      </c>
      <c r="E252" s="250" t="s">
        <v>906</v>
      </c>
      <c r="F252" s="251" t="s">
        <v>907</v>
      </c>
      <c r="G252" s="252" t="s">
        <v>382</v>
      </c>
      <c r="H252" s="253">
        <v>2</v>
      </c>
      <c r="I252" s="254"/>
      <c r="J252" s="255">
        <f>ROUND(I252*H252,2)</f>
        <v>0</v>
      </c>
      <c r="K252" s="251" t="s">
        <v>5</v>
      </c>
      <c r="L252" s="256"/>
      <c r="M252" s="257" t="s">
        <v>5</v>
      </c>
      <c r="N252" s="258" t="s">
        <v>43</v>
      </c>
      <c r="O252" s="48"/>
      <c r="P252" s="212">
        <f>O252*H252</f>
        <v>0</v>
      </c>
      <c r="Q252" s="212">
        <v>0.032000000000000001</v>
      </c>
      <c r="R252" s="212">
        <f>Q252*H252</f>
        <v>0.064000000000000001</v>
      </c>
      <c r="S252" s="212">
        <v>0</v>
      </c>
      <c r="T252" s="213">
        <f>S252*H252</f>
        <v>0</v>
      </c>
      <c r="AR252" s="25" t="s">
        <v>214</v>
      </c>
      <c r="AT252" s="25" t="s">
        <v>270</v>
      </c>
      <c r="AU252" s="25" t="s">
        <v>83</v>
      </c>
      <c r="AY252" s="25" t="s">
        <v>148</v>
      </c>
      <c r="BE252" s="214">
        <f>IF(N252="základní",J252,0)</f>
        <v>0</v>
      </c>
      <c r="BF252" s="214">
        <f>IF(N252="snížená",J252,0)</f>
        <v>0</v>
      </c>
      <c r="BG252" s="214">
        <f>IF(N252="zákl. přenesená",J252,0)</f>
        <v>0</v>
      </c>
      <c r="BH252" s="214">
        <f>IF(N252="sníž. přenesená",J252,0)</f>
        <v>0</v>
      </c>
      <c r="BI252" s="214">
        <f>IF(N252="nulová",J252,0)</f>
        <v>0</v>
      </c>
      <c r="BJ252" s="25" t="s">
        <v>80</v>
      </c>
      <c r="BK252" s="214">
        <f>ROUND(I252*H252,2)</f>
        <v>0</v>
      </c>
      <c r="BL252" s="25" t="s">
        <v>155</v>
      </c>
      <c r="BM252" s="25" t="s">
        <v>908</v>
      </c>
    </row>
    <row r="253" s="1" customFormat="1">
      <c r="B253" s="47"/>
      <c r="D253" s="215" t="s">
        <v>157</v>
      </c>
      <c r="F253" s="216" t="s">
        <v>907</v>
      </c>
      <c r="I253" s="176"/>
      <c r="L253" s="47"/>
      <c r="M253" s="217"/>
      <c r="N253" s="48"/>
      <c r="O253" s="48"/>
      <c r="P253" s="48"/>
      <c r="Q253" s="48"/>
      <c r="R253" s="48"/>
      <c r="S253" s="48"/>
      <c r="T253" s="86"/>
      <c r="AT253" s="25" t="s">
        <v>157</v>
      </c>
      <c r="AU253" s="25" t="s">
        <v>83</v>
      </c>
    </row>
    <row r="254" s="11" customFormat="1">
      <c r="B254" s="218"/>
      <c r="D254" s="215" t="s">
        <v>159</v>
      </c>
      <c r="E254" s="219" t="s">
        <v>5</v>
      </c>
      <c r="F254" s="220" t="s">
        <v>909</v>
      </c>
      <c r="H254" s="219" t="s">
        <v>5</v>
      </c>
      <c r="I254" s="221"/>
      <c r="L254" s="218"/>
      <c r="M254" s="222"/>
      <c r="N254" s="223"/>
      <c r="O254" s="223"/>
      <c r="P254" s="223"/>
      <c r="Q254" s="223"/>
      <c r="R254" s="223"/>
      <c r="S254" s="223"/>
      <c r="T254" s="224"/>
      <c r="AT254" s="219" t="s">
        <v>159</v>
      </c>
      <c r="AU254" s="219" t="s">
        <v>83</v>
      </c>
      <c r="AV254" s="11" t="s">
        <v>80</v>
      </c>
      <c r="AW254" s="11" t="s">
        <v>35</v>
      </c>
      <c r="AX254" s="11" t="s">
        <v>72</v>
      </c>
      <c r="AY254" s="219" t="s">
        <v>148</v>
      </c>
    </row>
    <row r="255" s="12" customFormat="1">
      <c r="B255" s="225"/>
      <c r="D255" s="215" t="s">
        <v>159</v>
      </c>
      <c r="E255" s="226" t="s">
        <v>5</v>
      </c>
      <c r="F255" s="227" t="s">
        <v>83</v>
      </c>
      <c r="H255" s="228">
        <v>2</v>
      </c>
      <c r="I255" s="229"/>
      <c r="L255" s="225"/>
      <c r="M255" s="230"/>
      <c r="N255" s="231"/>
      <c r="O255" s="231"/>
      <c r="P255" s="231"/>
      <c r="Q255" s="231"/>
      <c r="R255" s="231"/>
      <c r="S255" s="231"/>
      <c r="T255" s="232"/>
      <c r="AT255" s="226" t="s">
        <v>159</v>
      </c>
      <c r="AU255" s="226" t="s">
        <v>83</v>
      </c>
      <c r="AV255" s="12" t="s">
        <v>83</v>
      </c>
      <c r="AW255" s="12" t="s">
        <v>35</v>
      </c>
      <c r="AX255" s="12" t="s">
        <v>80</v>
      </c>
      <c r="AY255" s="226" t="s">
        <v>148</v>
      </c>
    </row>
    <row r="256" s="1" customFormat="1" ht="16.5" customHeight="1">
      <c r="B256" s="202"/>
      <c r="C256" s="249" t="s">
        <v>444</v>
      </c>
      <c r="D256" s="249" t="s">
        <v>270</v>
      </c>
      <c r="E256" s="250" t="s">
        <v>910</v>
      </c>
      <c r="F256" s="251" t="s">
        <v>911</v>
      </c>
      <c r="G256" s="252" t="s">
        <v>382</v>
      </c>
      <c r="H256" s="253">
        <v>1</v>
      </c>
      <c r="I256" s="254"/>
      <c r="J256" s="255">
        <f>ROUND(I256*H256,2)</f>
        <v>0</v>
      </c>
      <c r="K256" s="251" t="s">
        <v>5</v>
      </c>
      <c r="L256" s="256"/>
      <c r="M256" s="257" t="s">
        <v>5</v>
      </c>
      <c r="N256" s="258" t="s">
        <v>43</v>
      </c>
      <c r="O256" s="48"/>
      <c r="P256" s="212">
        <f>O256*H256</f>
        <v>0</v>
      </c>
      <c r="Q256" s="212">
        <v>0.041000000000000002</v>
      </c>
      <c r="R256" s="212">
        <f>Q256*H256</f>
        <v>0.041000000000000002</v>
      </c>
      <c r="S256" s="212">
        <v>0</v>
      </c>
      <c r="T256" s="213">
        <f>S256*H256</f>
        <v>0</v>
      </c>
      <c r="AR256" s="25" t="s">
        <v>214</v>
      </c>
      <c r="AT256" s="25" t="s">
        <v>270</v>
      </c>
      <c r="AU256" s="25" t="s">
        <v>83</v>
      </c>
      <c r="AY256" s="25" t="s">
        <v>148</v>
      </c>
      <c r="BE256" s="214">
        <f>IF(N256="základní",J256,0)</f>
        <v>0</v>
      </c>
      <c r="BF256" s="214">
        <f>IF(N256="snížená",J256,0)</f>
        <v>0</v>
      </c>
      <c r="BG256" s="214">
        <f>IF(N256="zákl. přenesená",J256,0)</f>
        <v>0</v>
      </c>
      <c r="BH256" s="214">
        <f>IF(N256="sníž. přenesená",J256,0)</f>
        <v>0</v>
      </c>
      <c r="BI256" s="214">
        <f>IF(N256="nulová",J256,0)</f>
        <v>0</v>
      </c>
      <c r="BJ256" s="25" t="s">
        <v>80</v>
      </c>
      <c r="BK256" s="214">
        <f>ROUND(I256*H256,2)</f>
        <v>0</v>
      </c>
      <c r="BL256" s="25" t="s">
        <v>155</v>
      </c>
      <c r="BM256" s="25" t="s">
        <v>912</v>
      </c>
    </row>
    <row r="257" s="1" customFormat="1">
      <c r="B257" s="47"/>
      <c r="D257" s="215" t="s">
        <v>157</v>
      </c>
      <c r="F257" s="216" t="s">
        <v>911</v>
      </c>
      <c r="I257" s="176"/>
      <c r="L257" s="47"/>
      <c r="M257" s="217"/>
      <c r="N257" s="48"/>
      <c r="O257" s="48"/>
      <c r="P257" s="48"/>
      <c r="Q257" s="48"/>
      <c r="R257" s="48"/>
      <c r="S257" s="48"/>
      <c r="T257" s="86"/>
      <c r="AT257" s="25" t="s">
        <v>157</v>
      </c>
      <c r="AU257" s="25" t="s">
        <v>83</v>
      </c>
    </row>
    <row r="258" s="11" customFormat="1">
      <c r="B258" s="218"/>
      <c r="D258" s="215" t="s">
        <v>159</v>
      </c>
      <c r="E258" s="219" t="s">
        <v>5</v>
      </c>
      <c r="F258" s="220" t="s">
        <v>909</v>
      </c>
      <c r="H258" s="219" t="s">
        <v>5</v>
      </c>
      <c r="I258" s="221"/>
      <c r="L258" s="218"/>
      <c r="M258" s="222"/>
      <c r="N258" s="223"/>
      <c r="O258" s="223"/>
      <c r="P258" s="223"/>
      <c r="Q258" s="223"/>
      <c r="R258" s="223"/>
      <c r="S258" s="223"/>
      <c r="T258" s="224"/>
      <c r="AT258" s="219" t="s">
        <v>159</v>
      </c>
      <c r="AU258" s="219" t="s">
        <v>83</v>
      </c>
      <c r="AV258" s="11" t="s">
        <v>80</v>
      </c>
      <c r="AW258" s="11" t="s">
        <v>35</v>
      </c>
      <c r="AX258" s="11" t="s">
        <v>72</v>
      </c>
      <c r="AY258" s="219" t="s">
        <v>148</v>
      </c>
    </row>
    <row r="259" s="12" customFormat="1">
      <c r="B259" s="225"/>
      <c r="D259" s="215" t="s">
        <v>159</v>
      </c>
      <c r="E259" s="226" t="s">
        <v>5</v>
      </c>
      <c r="F259" s="227" t="s">
        <v>80</v>
      </c>
      <c r="H259" s="228">
        <v>1</v>
      </c>
      <c r="I259" s="229"/>
      <c r="L259" s="225"/>
      <c r="M259" s="230"/>
      <c r="N259" s="231"/>
      <c r="O259" s="231"/>
      <c r="P259" s="231"/>
      <c r="Q259" s="231"/>
      <c r="R259" s="231"/>
      <c r="S259" s="231"/>
      <c r="T259" s="232"/>
      <c r="AT259" s="226" t="s">
        <v>159</v>
      </c>
      <c r="AU259" s="226" t="s">
        <v>83</v>
      </c>
      <c r="AV259" s="12" t="s">
        <v>83</v>
      </c>
      <c r="AW259" s="12" t="s">
        <v>35</v>
      </c>
      <c r="AX259" s="12" t="s">
        <v>80</v>
      </c>
      <c r="AY259" s="226" t="s">
        <v>148</v>
      </c>
    </row>
    <row r="260" s="1" customFormat="1" ht="16.5" customHeight="1">
      <c r="B260" s="202"/>
      <c r="C260" s="249" t="s">
        <v>448</v>
      </c>
      <c r="D260" s="249" t="s">
        <v>270</v>
      </c>
      <c r="E260" s="250" t="s">
        <v>913</v>
      </c>
      <c r="F260" s="251" t="s">
        <v>914</v>
      </c>
      <c r="G260" s="252" t="s">
        <v>382</v>
      </c>
      <c r="H260" s="253">
        <v>4</v>
      </c>
      <c r="I260" s="254"/>
      <c r="J260" s="255">
        <f>ROUND(I260*H260,2)</f>
        <v>0</v>
      </c>
      <c r="K260" s="251" t="s">
        <v>5</v>
      </c>
      <c r="L260" s="256"/>
      <c r="M260" s="257" t="s">
        <v>5</v>
      </c>
      <c r="N260" s="258" t="s">
        <v>43</v>
      </c>
      <c r="O260" s="48"/>
      <c r="P260" s="212">
        <f>O260*H260</f>
        <v>0</v>
      </c>
      <c r="Q260" s="212">
        <v>0.052999999999999998</v>
      </c>
      <c r="R260" s="212">
        <f>Q260*H260</f>
        <v>0.21199999999999999</v>
      </c>
      <c r="S260" s="212">
        <v>0</v>
      </c>
      <c r="T260" s="213">
        <f>S260*H260</f>
        <v>0</v>
      </c>
      <c r="AR260" s="25" t="s">
        <v>214</v>
      </c>
      <c r="AT260" s="25" t="s">
        <v>270</v>
      </c>
      <c r="AU260" s="25" t="s">
        <v>83</v>
      </c>
      <c r="AY260" s="25" t="s">
        <v>148</v>
      </c>
      <c r="BE260" s="214">
        <f>IF(N260="základní",J260,0)</f>
        <v>0</v>
      </c>
      <c r="BF260" s="214">
        <f>IF(N260="snížená",J260,0)</f>
        <v>0</v>
      </c>
      <c r="BG260" s="214">
        <f>IF(N260="zákl. přenesená",J260,0)</f>
        <v>0</v>
      </c>
      <c r="BH260" s="214">
        <f>IF(N260="sníž. přenesená",J260,0)</f>
        <v>0</v>
      </c>
      <c r="BI260" s="214">
        <f>IF(N260="nulová",J260,0)</f>
        <v>0</v>
      </c>
      <c r="BJ260" s="25" t="s">
        <v>80</v>
      </c>
      <c r="BK260" s="214">
        <f>ROUND(I260*H260,2)</f>
        <v>0</v>
      </c>
      <c r="BL260" s="25" t="s">
        <v>155</v>
      </c>
      <c r="BM260" s="25" t="s">
        <v>915</v>
      </c>
    </row>
    <row r="261" s="1" customFormat="1">
      <c r="B261" s="47"/>
      <c r="D261" s="215" t="s">
        <v>157</v>
      </c>
      <c r="F261" s="216" t="s">
        <v>914</v>
      </c>
      <c r="I261" s="176"/>
      <c r="L261" s="47"/>
      <c r="M261" s="217"/>
      <c r="N261" s="48"/>
      <c r="O261" s="48"/>
      <c r="P261" s="48"/>
      <c r="Q261" s="48"/>
      <c r="R261" s="48"/>
      <c r="S261" s="48"/>
      <c r="T261" s="86"/>
      <c r="AT261" s="25" t="s">
        <v>157</v>
      </c>
      <c r="AU261" s="25" t="s">
        <v>83</v>
      </c>
    </row>
    <row r="262" s="11" customFormat="1">
      <c r="B262" s="218"/>
      <c r="D262" s="215" t="s">
        <v>159</v>
      </c>
      <c r="E262" s="219" t="s">
        <v>5</v>
      </c>
      <c r="F262" s="220" t="s">
        <v>909</v>
      </c>
      <c r="H262" s="219" t="s">
        <v>5</v>
      </c>
      <c r="I262" s="221"/>
      <c r="L262" s="218"/>
      <c r="M262" s="222"/>
      <c r="N262" s="223"/>
      <c r="O262" s="223"/>
      <c r="P262" s="223"/>
      <c r="Q262" s="223"/>
      <c r="R262" s="223"/>
      <c r="S262" s="223"/>
      <c r="T262" s="224"/>
      <c r="AT262" s="219" t="s">
        <v>159</v>
      </c>
      <c r="AU262" s="219" t="s">
        <v>83</v>
      </c>
      <c r="AV262" s="11" t="s">
        <v>80</v>
      </c>
      <c r="AW262" s="11" t="s">
        <v>35</v>
      </c>
      <c r="AX262" s="11" t="s">
        <v>72</v>
      </c>
      <c r="AY262" s="219" t="s">
        <v>148</v>
      </c>
    </row>
    <row r="263" s="12" customFormat="1">
      <c r="B263" s="225"/>
      <c r="D263" s="215" t="s">
        <v>159</v>
      </c>
      <c r="E263" s="226" t="s">
        <v>5</v>
      </c>
      <c r="F263" s="227" t="s">
        <v>155</v>
      </c>
      <c r="H263" s="228">
        <v>4</v>
      </c>
      <c r="I263" s="229"/>
      <c r="L263" s="225"/>
      <c r="M263" s="230"/>
      <c r="N263" s="231"/>
      <c r="O263" s="231"/>
      <c r="P263" s="231"/>
      <c r="Q263" s="231"/>
      <c r="R263" s="231"/>
      <c r="S263" s="231"/>
      <c r="T263" s="232"/>
      <c r="AT263" s="226" t="s">
        <v>159</v>
      </c>
      <c r="AU263" s="226" t="s">
        <v>83</v>
      </c>
      <c r="AV263" s="12" t="s">
        <v>83</v>
      </c>
      <c r="AW263" s="12" t="s">
        <v>35</v>
      </c>
      <c r="AX263" s="12" t="s">
        <v>80</v>
      </c>
      <c r="AY263" s="226" t="s">
        <v>148</v>
      </c>
    </row>
    <row r="264" s="1" customFormat="1" ht="16.5" customHeight="1">
      <c r="B264" s="202"/>
      <c r="C264" s="203" t="s">
        <v>452</v>
      </c>
      <c r="D264" s="203" t="s">
        <v>150</v>
      </c>
      <c r="E264" s="204" t="s">
        <v>916</v>
      </c>
      <c r="F264" s="205" t="s">
        <v>917</v>
      </c>
      <c r="G264" s="206" t="s">
        <v>382</v>
      </c>
      <c r="H264" s="207">
        <v>87.650999999999996</v>
      </c>
      <c r="I264" s="208"/>
      <c r="J264" s="209">
        <f>ROUND(I264*H264,2)</f>
        <v>0</v>
      </c>
      <c r="K264" s="205" t="s">
        <v>154</v>
      </c>
      <c r="L264" s="47"/>
      <c r="M264" s="210" t="s">
        <v>5</v>
      </c>
      <c r="N264" s="211" t="s">
        <v>43</v>
      </c>
      <c r="O264" s="48"/>
      <c r="P264" s="212">
        <f>O264*H264</f>
        <v>0</v>
      </c>
      <c r="Q264" s="212">
        <v>0.0066</v>
      </c>
      <c r="R264" s="212">
        <f>Q264*H264</f>
        <v>0.57849660000000003</v>
      </c>
      <c r="S264" s="212">
        <v>0</v>
      </c>
      <c r="T264" s="213">
        <f>S264*H264</f>
        <v>0</v>
      </c>
      <c r="AR264" s="25" t="s">
        <v>155</v>
      </c>
      <c r="AT264" s="25" t="s">
        <v>150</v>
      </c>
      <c r="AU264" s="25" t="s">
        <v>83</v>
      </c>
      <c r="AY264" s="25" t="s">
        <v>148</v>
      </c>
      <c r="BE264" s="214">
        <f>IF(N264="základní",J264,0)</f>
        <v>0</v>
      </c>
      <c r="BF264" s="214">
        <f>IF(N264="snížená",J264,0)</f>
        <v>0</v>
      </c>
      <c r="BG264" s="214">
        <f>IF(N264="zákl. přenesená",J264,0)</f>
        <v>0</v>
      </c>
      <c r="BH264" s="214">
        <f>IF(N264="sníž. přenesená",J264,0)</f>
        <v>0</v>
      </c>
      <c r="BI264" s="214">
        <f>IF(N264="nulová",J264,0)</f>
        <v>0</v>
      </c>
      <c r="BJ264" s="25" t="s">
        <v>80</v>
      </c>
      <c r="BK264" s="214">
        <f>ROUND(I264*H264,2)</f>
        <v>0</v>
      </c>
      <c r="BL264" s="25" t="s">
        <v>155</v>
      </c>
      <c r="BM264" s="25" t="s">
        <v>918</v>
      </c>
    </row>
    <row r="265" s="1" customFormat="1">
      <c r="B265" s="47"/>
      <c r="D265" s="215" t="s">
        <v>157</v>
      </c>
      <c r="F265" s="216" t="s">
        <v>919</v>
      </c>
      <c r="I265" s="176"/>
      <c r="L265" s="47"/>
      <c r="M265" s="217"/>
      <c r="N265" s="48"/>
      <c r="O265" s="48"/>
      <c r="P265" s="48"/>
      <c r="Q265" s="48"/>
      <c r="R265" s="48"/>
      <c r="S265" s="48"/>
      <c r="T265" s="86"/>
      <c r="AT265" s="25" t="s">
        <v>157</v>
      </c>
      <c r="AU265" s="25" t="s">
        <v>83</v>
      </c>
    </row>
    <row r="266" s="1" customFormat="1" ht="16.5" customHeight="1">
      <c r="B266" s="202"/>
      <c r="C266" s="249" t="s">
        <v>457</v>
      </c>
      <c r="D266" s="249" t="s">
        <v>270</v>
      </c>
      <c r="E266" s="250" t="s">
        <v>920</v>
      </c>
      <c r="F266" s="251" t="s">
        <v>921</v>
      </c>
      <c r="G266" s="252" t="s">
        <v>382</v>
      </c>
      <c r="H266" s="253">
        <v>4</v>
      </c>
      <c r="I266" s="254"/>
      <c r="J266" s="255">
        <f>ROUND(I266*H266,2)</f>
        <v>0</v>
      </c>
      <c r="K266" s="251" t="s">
        <v>5</v>
      </c>
      <c r="L266" s="256"/>
      <c r="M266" s="257" t="s">
        <v>5</v>
      </c>
      <c r="N266" s="258" t="s">
        <v>43</v>
      </c>
      <c r="O266" s="48"/>
      <c r="P266" s="212">
        <f>O266*H266</f>
        <v>0</v>
      </c>
      <c r="Q266" s="212">
        <v>0.050999999999999997</v>
      </c>
      <c r="R266" s="212">
        <f>Q266*H266</f>
        <v>0.20399999999999999</v>
      </c>
      <c r="S266" s="212">
        <v>0</v>
      </c>
      <c r="T266" s="213">
        <f>S266*H266</f>
        <v>0</v>
      </c>
      <c r="AR266" s="25" t="s">
        <v>214</v>
      </c>
      <c r="AT266" s="25" t="s">
        <v>270</v>
      </c>
      <c r="AU266" s="25" t="s">
        <v>83</v>
      </c>
      <c r="AY266" s="25" t="s">
        <v>148</v>
      </c>
      <c r="BE266" s="214">
        <f>IF(N266="základní",J266,0)</f>
        <v>0</v>
      </c>
      <c r="BF266" s="214">
        <f>IF(N266="snížená",J266,0)</f>
        <v>0</v>
      </c>
      <c r="BG266" s="214">
        <f>IF(N266="zákl. přenesená",J266,0)</f>
        <v>0</v>
      </c>
      <c r="BH266" s="214">
        <f>IF(N266="sníž. přenesená",J266,0)</f>
        <v>0</v>
      </c>
      <c r="BI266" s="214">
        <f>IF(N266="nulová",J266,0)</f>
        <v>0</v>
      </c>
      <c r="BJ266" s="25" t="s">
        <v>80</v>
      </c>
      <c r="BK266" s="214">
        <f>ROUND(I266*H266,2)</f>
        <v>0</v>
      </c>
      <c r="BL266" s="25" t="s">
        <v>155</v>
      </c>
      <c r="BM266" s="25" t="s">
        <v>922</v>
      </c>
    </row>
    <row r="267" s="1" customFormat="1">
      <c r="B267" s="47"/>
      <c r="D267" s="215" t="s">
        <v>157</v>
      </c>
      <c r="F267" s="216" t="s">
        <v>921</v>
      </c>
      <c r="I267" s="176"/>
      <c r="L267" s="47"/>
      <c r="M267" s="217"/>
      <c r="N267" s="48"/>
      <c r="O267" s="48"/>
      <c r="P267" s="48"/>
      <c r="Q267" s="48"/>
      <c r="R267" s="48"/>
      <c r="S267" s="48"/>
      <c r="T267" s="86"/>
      <c r="AT267" s="25" t="s">
        <v>157</v>
      </c>
      <c r="AU267" s="25" t="s">
        <v>83</v>
      </c>
    </row>
    <row r="268" s="11" customFormat="1">
      <c r="B268" s="218"/>
      <c r="D268" s="215" t="s">
        <v>159</v>
      </c>
      <c r="E268" s="219" t="s">
        <v>5</v>
      </c>
      <c r="F268" s="220" t="s">
        <v>909</v>
      </c>
      <c r="H268" s="219" t="s">
        <v>5</v>
      </c>
      <c r="I268" s="221"/>
      <c r="L268" s="218"/>
      <c r="M268" s="222"/>
      <c r="N268" s="223"/>
      <c r="O268" s="223"/>
      <c r="P268" s="223"/>
      <c r="Q268" s="223"/>
      <c r="R268" s="223"/>
      <c r="S268" s="223"/>
      <c r="T268" s="224"/>
      <c r="AT268" s="219" t="s">
        <v>159</v>
      </c>
      <c r="AU268" s="219" t="s">
        <v>83</v>
      </c>
      <c r="AV268" s="11" t="s">
        <v>80</v>
      </c>
      <c r="AW268" s="11" t="s">
        <v>35</v>
      </c>
      <c r="AX268" s="11" t="s">
        <v>72</v>
      </c>
      <c r="AY268" s="219" t="s">
        <v>148</v>
      </c>
    </row>
    <row r="269" s="12" customFormat="1">
      <c r="B269" s="225"/>
      <c r="D269" s="215" t="s">
        <v>159</v>
      </c>
      <c r="E269" s="226" t="s">
        <v>5</v>
      </c>
      <c r="F269" s="227" t="s">
        <v>155</v>
      </c>
      <c r="H269" s="228">
        <v>4</v>
      </c>
      <c r="I269" s="229"/>
      <c r="L269" s="225"/>
      <c r="M269" s="230"/>
      <c r="N269" s="231"/>
      <c r="O269" s="231"/>
      <c r="P269" s="231"/>
      <c r="Q269" s="231"/>
      <c r="R269" s="231"/>
      <c r="S269" s="231"/>
      <c r="T269" s="232"/>
      <c r="AT269" s="226" t="s">
        <v>159</v>
      </c>
      <c r="AU269" s="226" t="s">
        <v>83</v>
      </c>
      <c r="AV269" s="12" t="s">
        <v>83</v>
      </c>
      <c r="AW269" s="12" t="s">
        <v>35</v>
      </c>
      <c r="AX269" s="12" t="s">
        <v>80</v>
      </c>
      <c r="AY269" s="226" t="s">
        <v>148</v>
      </c>
    </row>
    <row r="270" s="1" customFormat="1" ht="16.5" customHeight="1">
      <c r="B270" s="202"/>
      <c r="C270" s="203" t="s">
        <v>461</v>
      </c>
      <c r="D270" s="203" t="s">
        <v>150</v>
      </c>
      <c r="E270" s="204" t="s">
        <v>923</v>
      </c>
      <c r="F270" s="205" t="s">
        <v>924</v>
      </c>
      <c r="G270" s="206" t="s">
        <v>382</v>
      </c>
      <c r="H270" s="207">
        <v>15</v>
      </c>
      <c r="I270" s="208"/>
      <c r="J270" s="209">
        <f>ROUND(I270*H270,2)</f>
        <v>0</v>
      </c>
      <c r="K270" s="205" t="s">
        <v>154</v>
      </c>
      <c r="L270" s="47"/>
      <c r="M270" s="210" t="s">
        <v>5</v>
      </c>
      <c r="N270" s="211" t="s">
        <v>43</v>
      </c>
      <c r="O270" s="48"/>
      <c r="P270" s="212">
        <f>O270*H270</f>
        <v>0</v>
      </c>
      <c r="Q270" s="212">
        <v>0.0091800000000000007</v>
      </c>
      <c r="R270" s="212">
        <f>Q270*H270</f>
        <v>0.13770000000000002</v>
      </c>
      <c r="S270" s="212">
        <v>0</v>
      </c>
      <c r="T270" s="213">
        <f>S270*H270</f>
        <v>0</v>
      </c>
      <c r="AR270" s="25" t="s">
        <v>155</v>
      </c>
      <c r="AT270" s="25" t="s">
        <v>150</v>
      </c>
      <c r="AU270" s="25" t="s">
        <v>83</v>
      </c>
      <c r="AY270" s="25" t="s">
        <v>148</v>
      </c>
      <c r="BE270" s="214">
        <f>IF(N270="základní",J270,0)</f>
        <v>0</v>
      </c>
      <c r="BF270" s="214">
        <f>IF(N270="snížená",J270,0)</f>
        <v>0</v>
      </c>
      <c r="BG270" s="214">
        <f>IF(N270="zákl. přenesená",J270,0)</f>
        <v>0</v>
      </c>
      <c r="BH270" s="214">
        <f>IF(N270="sníž. přenesená",J270,0)</f>
        <v>0</v>
      </c>
      <c r="BI270" s="214">
        <f>IF(N270="nulová",J270,0)</f>
        <v>0</v>
      </c>
      <c r="BJ270" s="25" t="s">
        <v>80</v>
      </c>
      <c r="BK270" s="214">
        <f>ROUND(I270*H270,2)</f>
        <v>0</v>
      </c>
      <c r="BL270" s="25" t="s">
        <v>155</v>
      </c>
      <c r="BM270" s="25" t="s">
        <v>925</v>
      </c>
    </row>
    <row r="271" s="1" customFormat="1">
      <c r="B271" s="47"/>
      <c r="D271" s="215" t="s">
        <v>157</v>
      </c>
      <c r="F271" s="216" t="s">
        <v>924</v>
      </c>
      <c r="I271" s="176"/>
      <c r="L271" s="47"/>
      <c r="M271" s="217"/>
      <c r="N271" s="48"/>
      <c r="O271" s="48"/>
      <c r="P271" s="48"/>
      <c r="Q271" s="48"/>
      <c r="R271" s="48"/>
      <c r="S271" s="48"/>
      <c r="T271" s="86"/>
      <c r="AT271" s="25" t="s">
        <v>157</v>
      </c>
      <c r="AU271" s="25" t="s">
        <v>83</v>
      </c>
    </row>
    <row r="272" s="1" customFormat="1" ht="16.5" customHeight="1">
      <c r="B272" s="202"/>
      <c r="C272" s="249" t="s">
        <v>465</v>
      </c>
      <c r="D272" s="249" t="s">
        <v>270</v>
      </c>
      <c r="E272" s="250" t="s">
        <v>926</v>
      </c>
      <c r="F272" s="251" t="s">
        <v>927</v>
      </c>
      <c r="G272" s="252" t="s">
        <v>382</v>
      </c>
      <c r="H272" s="253">
        <v>8</v>
      </c>
      <c r="I272" s="254"/>
      <c r="J272" s="255">
        <f>ROUND(I272*H272,2)</f>
        <v>0</v>
      </c>
      <c r="K272" s="251" t="s">
        <v>5</v>
      </c>
      <c r="L272" s="256"/>
      <c r="M272" s="257" t="s">
        <v>5</v>
      </c>
      <c r="N272" s="258" t="s">
        <v>43</v>
      </c>
      <c r="O272" s="48"/>
      <c r="P272" s="212">
        <f>O272*H272</f>
        <v>0</v>
      </c>
      <c r="Q272" s="212">
        <v>0.254</v>
      </c>
      <c r="R272" s="212">
        <f>Q272*H272</f>
        <v>2.032</v>
      </c>
      <c r="S272" s="212">
        <v>0</v>
      </c>
      <c r="T272" s="213">
        <f>S272*H272</f>
        <v>0</v>
      </c>
      <c r="AR272" s="25" t="s">
        <v>214</v>
      </c>
      <c r="AT272" s="25" t="s">
        <v>270</v>
      </c>
      <c r="AU272" s="25" t="s">
        <v>83</v>
      </c>
      <c r="AY272" s="25" t="s">
        <v>148</v>
      </c>
      <c r="BE272" s="214">
        <f>IF(N272="základní",J272,0)</f>
        <v>0</v>
      </c>
      <c r="BF272" s="214">
        <f>IF(N272="snížená",J272,0)</f>
        <v>0</v>
      </c>
      <c r="BG272" s="214">
        <f>IF(N272="zákl. přenesená",J272,0)</f>
        <v>0</v>
      </c>
      <c r="BH272" s="214">
        <f>IF(N272="sníž. přenesená",J272,0)</f>
        <v>0</v>
      </c>
      <c r="BI272" s="214">
        <f>IF(N272="nulová",J272,0)</f>
        <v>0</v>
      </c>
      <c r="BJ272" s="25" t="s">
        <v>80</v>
      </c>
      <c r="BK272" s="214">
        <f>ROUND(I272*H272,2)</f>
        <v>0</v>
      </c>
      <c r="BL272" s="25" t="s">
        <v>155</v>
      </c>
      <c r="BM272" s="25" t="s">
        <v>928</v>
      </c>
    </row>
    <row r="273" s="1" customFormat="1">
      <c r="B273" s="47"/>
      <c r="D273" s="215" t="s">
        <v>157</v>
      </c>
      <c r="F273" s="216" t="s">
        <v>927</v>
      </c>
      <c r="I273" s="176"/>
      <c r="L273" s="47"/>
      <c r="M273" s="217"/>
      <c r="N273" s="48"/>
      <c r="O273" s="48"/>
      <c r="P273" s="48"/>
      <c r="Q273" s="48"/>
      <c r="R273" s="48"/>
      <c r="S273" s="48"/>
      <c r="T273" s="86"/>
      <c r="AT273" s="25" t="s">
        <v>157</v>
      </c>
      <c r="AU273" s="25" t="s">
        <v>83</v>
      </c>
    </row>
    <row r="274" s="11" customFormat="1">
      <c r="B274" s="218"/>
      <c r="D274" s="215" t="s">
        <v>159</v>
      </c>
      <c r="E274" s="219" t="s">
        <v>5</v>
      </c>
      <c r="F274" s="220" t="s">
        <v>909</v>
      </c>
      <c r="H274" s="219" t="s">
        <v>5</v>
      </c>
      <c r="I274" s="221"/>
      <c r="L274" s="218"/>
      <c r="M274" s="222"/>
      <c r="N274" s="223"/>
      <c r="O274" s="223"/>
      <c r="P274" s="223"/>
      <c r="Q274" s="223"/>
      <c r="R274" s="223"/>
      <c r="S274" s="223"/>
      <c r="T274" s="224"/>
      <c r="AT274" s="219" t="s">
        <v>159</v>
      </c>
      <c r="AU274" s="219" t="s">
        <v>83</v>
      </c>
      <c r="AV274" s="11" t="s">
        <v>80</v>
      </c>
      <c r="AW274" s="11" t="s">
        <v>35</v>
      </c>
      <c r="AX274" s="11" t="s">
        <v>72</v>
      </c>
      <c r="AY274" s="219" t="s">
        <v>148</v>
      </c>
    </row>
    <row r="275" s="12" customFormat="1">
      <c r="B275" s="225"/>
      <c r="D275" s="215" t="s">
        <v>159</v>
      </c>
      <c r="E275" s="226" t="s">
        <v>5</v>
      </c>
      <c r="F275" s="227" t="s">
        <v>214</v>
      </c>
      <c r="H275" s="228">
        <v>8</v>
      </c>
      <c r="I275" s="229"/>
      <c r="L275" s="225"/>
      <c r="M275" s="230"/>
      <c r="N275" s="231"/>
      <c r="O275" s="231"/>
      <c r="P275" s="231"/>
      <c r="Q275" s="231"/>
      <c r="R275" s="231"/>
      <c r="S275" s="231"/>
      <c r="T275" s="232"/>
      <c r="AT275" s="226" t="s">
        <v>159</v>
      </c>
      <c r="AU275" s="226" t="s">
        <v>83</v>
      </c>
      <c r="AV275" s="12" t="s">
        <v>83</v>
      </c>
      <c r="AW275" s="12" t="s">
        <v>35</v>
      </c>
      <c r="AX275" s="12" t="s">
        <v>80</v>
      </c>
      <c r="AY275" s="226" t="s">
        <v>148</v>
      </c>
    </row>
    <row r="276" s="1" customFormat="1" ht="16.5" customHeight="1">
      <c r="B276" s="202"/>
      <c r="C276" s="249" t="s">
        <v>469</v>
      </c>
      <c r="D276" s="249" t="s">
        <v>270</v>
      </c>
      <c r="E276" s="250" t="s">
        <v>929</v>
      </c>
      <c r="F276" s="251" t="s">
        <v>930</v>
      </c>
      <c r="G276" s="252" t="s">
        <v>382</v>
      </c>
      <c r="H276" s="253">
        <v>7</v>
      </c>
      <c r="I276" s="254"/>
      <c r="J276" s="255">
        <f>ROUND(I276*H276,2)</f>
        <v>0</v>
      </c>
      <c r="K276" s="251" t="s">
        <v>5</v>
      </c>
      <c r="L276" s="256"/>
      <c r="M276" s="257" t="s">
        <v>5</v>
      </c>
      <c r="N276" s="258" t="s">
        <v>43</v>
      </c>
      <c r="O276" s="48"/>
      <c r="P276" s="212">
        <f>O276*H276</f>
        <v>0</v>
      </c>
      <c r="Q276" s="212">
        <v>0.50600000000000001</v>
      </c>
      <c r="R276" s="212">
        <f>Q276*H276</f>
        <v>3.5419999999999998</v>
      </c>
      <c r="S276" s="212">
        <v>0</v>
      </c>
      <c r="T276" s="213">
        <f>S276*H276</f>
        <v>0</v>
      </c>
      <c r="AR276" s="25" t="s">
        <v>214</v>
      </c>
      <c r="AT276" s="25" t="s">
        <v>270</v>
      </c>
      <c r="AU276" s="25" t="s">
        <v>83</v>
      </c>
      <c r="AY276" s="25" t="s">
        <v>148</v>
      </c>
      <c r="BE276" s="214">
        <f>IF(N276="základní",J276,0)</f>
        <v>0</v>
      </c>
      <c r="BF276" s="214">
        <f>IF(N276="snížená",J276,0)</f>
        <v>0</v>
      </c>
      <c r="BG276" s="214">
        <f>IF(N276="zákl. přenesená",J276,0)</f>
        <v>0</v>
      </c>
      <c r="BH276" s="214">
        <f>IF(N276="sníž. přenesená",J276,0)</f>
        <v>0</v>
      </c>
      <c r="BI276" s="214">
        <f>IF(N276="nulová",J276,0)</f>
        <v>0</v>
      </c>
      <c r="BJ276" s="25" t="s">
        <v>80</v>
      </c>
      <c r="BK276" s="214">
        <f>ROUND(I276*H276,2)</f>
        <v>0</v>
      </c>
      <c r="BL276" s="25" t="s">
        <v>155</v>
      </c>
      <c r="BM276" s="25" t="s">
        <v>931</v>
      </c>
    </row>
    <row r="277" s="1" customFormat="1">
      <c r="B277" s="47"/>
      <c r="D277" s="215" t="s">
        <v>157</v>
      </c>
      <c r="F277" s="216" t="s">
        <v>930</v>
      </c>
      <c r="I277" s="176"/>
      <c r="L277" s="47"/>
      <c r="M277" s="217"/>
      <c r="N277" s="48"/>
      <c r="O277" s="48"/>
      <c r="P277" s="48"/>
      <c r="Q277" s="48"/>
      <c r="R277" s="48"/>
      <c r="S277" s="48"/>
      <c r="T277" s="86"/>
      <c r="AT277" s="25" t="s">
        <v>157</v>
      </c>
      <c r="AU277" s="25" t="s">
        <v>83</v>
      </c>
    </row>
    <row r="278" s="11" customFormat="1">
      <c r="B278" s="218"/>
      <c r="D278" s="215" t="s">
        <v>159</v>
      </c>
      <c r="E278" s="219" t="s">
        <v>5</v>
      </c>
      <c r="F278" s="220" t="s">
        <v>909</v>
      </c>
      <c r="H278" s="219" t="s">
        <v>5</v>
      </c>
      <c r="I278" s="221"/>
      <c r="L278" s="218"/>
      <c r="M278" s="222"/>
      <c r="N278" s="223"/>
      <c r="O278" s="223"/>
      <c r="P278" s="223"/>
      <c r="Q278" s="223"/>
      <c r="R278" s="223"/>
      <c r="S278" s="223"/>
      <c r="T278" s="224"/>
      <c r="AT278" s="219" t="s">
        <v>159</v>
      </c>
      <c r="AU278" s="219" t="s">
        <v>83</v>
      </c>
      <c r="AV278" s="11" t="s">
        <v>80</v>
      </c>
      <c r="AW278" s="11" t="s">
        <v>35</v>
      </c>
      <c r="AX278" s="11" t="s">
        <v>72</v>
      </c>
      <c r="AY278" s="219" t="s">
        <v>148</v>
      </c>
    </row>
    <row r="279" s="12" customFormat="1">
      <c r="B279" s="225"/>
      <c r="D279" s="215" t="s">
        <v>159</v>
      </c>
      <c r="E279" s="226" t="s">
        <v>5</v>
      </c>
      <c r="F279" s="227" t="s">
        <v>208</v>
      </c>
      <c r="H279" s="228">
        <v>7</v>
      </c>
      <c r="I279" s="229"/>
      <c r="L279" s="225"/>
      <c r="M279" s="230"/>
      <c r="N279" s="231"/>
      <c r="O279" s="231"/>
      <c r="P279" s="231"/>
      <c r="Q279" s="231"/>
      <c r="R279" s="231"/>
      <c r="S279" s="231"/>
      <c r="T279" s="232"/>
      <c r="AT279" s="226" t="s">
        <v>159</v>
      </c>
      <c r="AU279" s="226" t="s">
        <v>83</v>
      </c>
      <c r="AV279" s="12" t="s">
        <v>83</v>
      </c>
      <c r="AW279" s="12" t="s">
        <v>35</v>
      </c>
      <c r="AX279" s="12" t="s">
        <v>80</v>
      </c>
      <c r="AY279" s="226" t="s">
        <v>148</v>
      </c>
    </row>
    <row r="280" s="1" customFormat="1" ht="16.5" customHeight="1">
      <c r="B280" s="202"/>
      <c r="C280" s="203" t="s">
        <v>474</v>
      </c>
      <c r="D280" s="203" t="s">
        <v>150</v>
      </c>
      <c r="E280" s="204" t="s">
        <v>932</v>
      </c>
      <c r="F280" s="205" t="s">
        <v>933</v>
      </c>
      <c r="G280" s="206" t="s">
        <v>382</v>
      </c>
      <c r="H280" s="207">
        <v>10</v>
      </c>
      <c r="I280" s="208"/>
      <c r="J280" s="209">
        <f>ROUND(I280*H280,2)</f>
        <v>0</v>
      </c>
      <c r="K280" s="205" t="s">
        <v>154</v>
      </c>
      <c r="L280" s="47"/>
      <c r="M280" s="210" t="s">
        <v>5</v>
      </c>
      <c r="N280" s="211" t="s">
        <v>43</v>
      </c>
      <c r="O280" s="48"/>
      <c r="P280" s="212">
        <f>O280*H280</f>
        <v>0</v>
      </c>
      <c r="Q280" s="212">
        <v>0.011469999999999999</v>
      </c>
      <c r="R280" s="212">
        <f>Q280*H280</f>
        <v>0.1147</v>
      </c>
      <c r="S280" s="212">
        <v>0</v>
      </c>
      <c r="T280" s="213">
        <f>S280*H280</f>
        <v>0</v>
      </c>
      <c r="AR280" s="25" t="s">
        <v>155</v>
      </c>
      <c r="AT280" s="25" t="s">
        <v>150</v>
      </c>
      <c r="AU280" s="25" t="s">
        <v>83</v>
      </c>
      <c r="AY280" s="25" t="s">
        <v>148</v>
      </c>
      <c r="BE280" s="214">
        <f>IF(N280="základní",J280,0)</f>
        <v>0</v>
      </c>
      <c r="BF280" s="214">
        <f>IF(N280="snížená",J280,0)</f>
        <v>0</v>
      </c>
      <c r="BG280" s="214">
        <f>IF(N280="zákl. přenesená",J280,0)</f>
        <v>0</v>
      </c>
      <c r="BH280" s="214">
        <f>IF(N280="sníž. přenesená",J280,0)</f>
        <v>0</v>
      </c>
      <c r="BI280" s="214">
        <f>IF(N280="nulová",J280,0)</f>
        <v>0</v>
      </c>
      <c r="BJ280" s="25" t="s">
        <v>80</v>
      </c>
      <c r="BK280" s="214">
        <f>ROUND(I280*H280,2)</f>
        <v>0</v>
      </c>
      <c r="BL280" s="25" t="s">
        <v>155</v>
      </c>
      <c r="BM280" s="25" t="s">
        <v>934</v>
      </c>
    </row>
    <row r="281" s="1" customFormat="1">
      <c r="B281" s="47"/>
      <c r="D281" s="215" t="s">
        <v>157</v>
      </c>
      <c r="F281" s="216" t="s">
        <v>933</v>
      </c>
      <c r="I281" s="176"/>
      <c r="L281" s="47"/>
      <c r="M281" s="217"/>
      <c r="N281" s="48"/>
      <c r="O281" s="48"/>
      <c r="P281" s="48"/>
      <c r="Q281" s="48"/>
      <c r="R281" s="48"/>
      <c r="S281" s="48"/>
      <c r="T281" s="86"/>
      <c r="AT281" s="25" t="s">
        <v>157</v>
      </c>
      <c r="AU281" s="25" t="s">
        <v>83</v>
      </c>
    </row>
    <row r="282" s="1" customFormat="1" ht="16.5" customHeight="1">
      <c r="B282" s="202"/>
      <c r="C282" s="249" t="s">
        <v>478</v>
      </c>
      <c r="D282" s="249" t="s">
        <v>270</v>
      </c>
      <c r="E282" s="250" t="s">
        <v>935</v>
      </c>
      <c r="F282" s="251" t="s">
        <v>936</v>
      </c>
      <c r="G282" s="252" t="s">
        <v>382</v>
      </c>
      <c r="H282" s="253">
        <v>10</v>
      </c>
      <c r="I282" s="254"/>
      <c r="J282" s="255">
        <f>ROUND(I282*H282,2)</f>
        <v>0</v>
      </c>
      <c r="K282" s="251" t="s">
        <v>5</v>
      </c>
      <c r="L282" s="256"/>
      <c r="M282" s="257" t="s">
        <v>5</v>
      </c>
      <c r="N282" s="258" t="s">
        <v>43</v>
      </c>
      <c r="O282" s="48"/>
      <c r="P282" s="212">
        <f>O282*H282</f>
        <v>0</v>
      </c>
      <c r="Q282" s="212">
        <v>0.58499999999999996</v>
      </c>
      <c r="R282" s="212">
        <f>Q282*H282</f>
        <v>5.8499999999999996</v>
      </c>
      <c r="S282" s="212">
        <v>0</v>
      </c>
      <c r="T282" s="213">
        <f>S282*H282</f>
        <v>0</v>
      </c>
      <c r="AR282" s="25" t="s">
        <v>214</v>
      </c>
      <c r="AT282" s="25" t="s">
        <v>270</v>
      </c>
      <c r="AU282" s="25" t="s">
        <v>83</v>
      </c>
      <c r="AY282" s="25" t="s">
        <v>148</v>
      </c>
      <c r="BE282" s="214">
        <f>IF(N282="základní",J282,0)</f>
        <v>0</v>
      </c>
      <c r="BF282" s="214">
        <f>IF(N282="snížená",J282,0)</f>
        <v>0</v>
      </c>
      <c r="BG282" s="214">
        <f>IF(N282="zákl. přenesená",J282,0)</f>
        <v>0</v>
      </c>
      <c r="BH282" s="214">
        <f>IF(N282="sníž. přenesená",J282,0)</f>
        <v>0</v>
      </c>
      <c r="BI282" s="214">
        <f>IF(N282="nulová",J282,0)</f>
        <v>0</v>
      </c>
      <c r="BJ282" s="25" t="s">
        <v>80</v>
      </c>
      <c r="BK282" s="214">
        <f>ROUND(I282*H282,2)</f>
        <v>0</v>
      </c>
      <c r="BL282" s="25" t="s">
        <v>155</v>
      </c>
      <c r="BM282" s="25" t="s">
        <v>937</v>
      </c>
    </row>
    <row r="283" s="1" customFormat="1">
      <c r="B283" s="47"/>
      <c r="D283" s="215" t="s">
        <v>157</v>
      </c>
      <c r="F283" s="216" t="s">
        <v>936</v>
      </c>
      <c r="I283" s="176"/>
      <c r="L283" s="47"/>
      <c r="M283" s="217"/>
      <c r="N283" s="48"/>
      <c r="O283" s="48"/>
      <c r="P283" s="48"/>
      <c r="Q283" s="48"/>
      <c r="R283" s="48"/>
      <c r="S283" s="48"/>
      <c r="T283" s="86"/>
      <c r="AT283" s="25" t="s">
        <v>157</v>
      </c>
      <c r="AU283" s="25" t="s">
        <v>83</v>
      </c>
    </row>
    <row r="284" s="11" customFormat="1">
      <c r="B284" s="218"/>
      <c r="D284" s="215" t="s">
        <v>159</v>
      </c>
      <c r="E284" s="219" t="s">
        <v>5</v>
      </c>
      <c r="F284" s="220" t="s">
        <v>909</v>
      </c>
      <c r="H284" s="219" t="s">
        <v>5</v>
      </c>
      <c r="I284" s="221"/>
      <c r="L284" s="218"/>
      <c r="M284" s="222"/>
      <c r="N284" s="223"/>
      <c r="O284" s="223"/>
      <c r="P284" s="223"/>
      <c r="Q284" s="223"/>
      <c r="R284" s="223"/>
      <c r="S284" s="223"/>
      <c r="T284" s="224"/>
      <c r="AT284" s="219" t="s">
        <v>159</v>
      </c>
      <c r="AU284" s="219" t="s">
        <v>83</v>
      </c>
      <c r="AV284" s="11" t="s">
        <v>80</v>
      </c>
      <c r="AW284" s="11" t="s">
        <v>35</v>
      </c>
      <c r="AX284" s="11" t="s">
        <v>72</v>
      </c>
      <c r="AY284" s="219" t="s">
        <v>148</v>
      </c>
    </row>
    <row r="285" s="12" customFormat="1">
      <c r="B285" s="225"/>
      <c r="D285" s="215" t="s">
        <v>159</v>
      </c>
      <c r="E285" s="226" t="s">
        <v>5</v>
      </c>
      <c r="F285" s="227" t="s">
        <v>167</v>
      </c>
      <c r="H285" s="228">
        <v>10</v>
      </c>
      <c r="I285" s="229"/>
      <c r="L285" s="225"/>
      <c r="M285" s="230"/>
      <c r="N285" s="231"/>
      <c r="O285" s="231"/>
      <c r="P285" s="231"/>
      <c r="Q285" s="231"/>
      <c r="R285" s="231"/>
      <c r="S285" s="231"/>
      <c r="T285" s="232"/>
      <c r="AT285" s="226" t="s">
        <v>159</v>
      </c>
      <c r="AU285" s="226" t="s">
        <v>83</v>
      </c>
      <c r="AV285" s="12" t="s">
        <v>83</v>
      </c>
      <c r="AW285" s="12" t="s">
        <v>35</v>
      </c>
      <c r="AX285" s="12" t="s">
        <v>80</v>
      </c>
      <c r="AY285" s="226" t="s">
        <v>148</v>
      </c>
    </row>
    <row r="286" s="1" customFormat="1" ht="16.5" customHeight="1">
      <c r="B286" s="202"/>
      <c r="C286" s="203" t="s">
        <v>482</v>
      </c>
      <c r="D286" s="203" t="s">
        <v>150</v>
      </c>
      <c r="E286" s="204" t="s">
        <v>938</v>
      </c>
      <c r="F286" s="205" t="s">
        <v>939</v>
      </c>
      <c r="G286" s="206" t="s">
        <v>382</v>
      </c>
      <c r="H286" s="207">
        <v>10</v>
      </c>
      <c r="I286" s="208"/>
      <c r="J286" s="209">
        <f>ROUND(I286*H286,2)</f>
        <v>0</v>
      </c>
      <c r="K286" s="205" t="s">
        <v>154</v>
      </c>
      <c r="L286" s="47"/>
      <c r="M286" s="210" t="s">
        <v>5</v>
      </c>
      <c r="N286" s="211" t="s">
        <v>43</v>
      </c>
      <c r="O286" s="48"/>
      <c r="P286" s="212">
        <f>O286*H286</f>
        <v>0</v>
      </c>
      <c r="Q286" s="212">
        <v>0.027529999999999999</v>
      </c>
      <c r="R286" s="212">
        <f>Q286*H286</f>
        <v>0.27529999999999999</v>
      </c>
      <c r="S286" s="212">
        <v>0</v>
      </c>
      <c r="T286" s="213">
        <f>S286*H286</f>
        <v>0</v>
      </c>
      <c r="AR286" s="25" t="s">
        <v>155</v>
      </c>
      <c r="AT286" s="25" t="s">
        <v>150</v>
      </c>
      <c r="AU286" s="25" t="s">
        <v>83</v>
      </c>
      <c r="AY286" s="25" t="s">
        <v>148</v>
      </c>
      <c r="BE286" s="214">
        <f>IF(N286="základní",J286,0)</f>
        <v>0</v>
      </c>
      <c r="BF286" s="214">
        <f>IF(N286="snížená",J286,0)</f>
        <v>0</v>
      </c>
      <c r="BG286" s="214">
        <f>IF(N286="zákl. přenesená",J286,0)</f>
        <v>0</v>
      </c>
      <c r="BH286" s="214">
        <f>IF(N286="sníž. přenesená",J286,0)</f>
        <v>0</v>
      </c>
      <c r="BI286" s="214">
        <f>IF(N286="nulová",J286,0)</f>
        <v>0</v>
      </c>
      <c r="BJ286" s="25" t="s">
        <v>80</v>
      </c>
      <c r="BK286" s="214">
        <f>ROUND(I286*H286,2)</f>
        <v>0</v>
      </c>
      <c r="BL286" s="25" t="s">
        <v>155</v>
      </c>
      <c r="BM286" s="25" t="s">
        <v>940</v>
      </c>
    </row>
    <row r="287" s="1" customFormat="1">
      <c r="B287" s="47"/>
      <c r="D287" s="215" t="s">
        <v>157</v>
      </c>
      <c r="F287" s="216" t="s">
        <v>939</v>
      </c>
      <c r="I287" s="176"/>
      <c r="L287" s="47"/>
      <c r="M287" s="217"/>
      <c r="N287" s="48"/>
      <c r="O287" s="48"/>
      <c r="P287" s="48"/>
      <c r="Q287" s="48"/>
      <c r="R287" s="48"/>
      <c r="S287" s="48"/>
      <c r="T287" s="86"/>
      <c r="AT287" s="25" t="s">
        <v>157</v>
      </c>
      <c r="AU287" s="25" t="s">
        <v>83</v>
      </c>
    </row>
    <row r="288" s="1" customFormat="1" ht="16.5" customHeight="1">
      <c r="B288" s="202"/>
      <c r="C288" s="249" t="s">
        <v>487</v>
      </c>
      <c r="D288" s="249" t="s">
        <v>270</v>
      </c>
      <c r="E288" s="250" t="s">
        <v>941</v>
      </c>
      <c r="F288" s="251" t="s">
        <v>942</v>
      </c>
      <c r="G288" s="252" t="s">
        <v>382</v>
      </c>
      <c r="H288" s="253">
        <v>10</v>
      </c>
      <c r="I288" s="254"/>
      <c r="J288" s="255">
        <f>ROUND(I288*H288,2)</f>
        <v>0</v>
      </c>
      <c r="K288" s="251" t="s">
        <v>5</v>
      </c>
      <c r="L288" s="256"/>
      <c r="M288" s="257" t="s">
        <v>5</v>
      </c>
      <c r="N288" s="258" t="s">
        <v>43</v>
      </c>
      <c r="O288" s="48"/>
      <c r="P288" s="212">
        <f>O288*H288</f>
        <v>0</v>
      </c>
      <c r="Q288" s="212">
        <v>1.3899999999999999</v>
      </c>
      <c r="R288" s="212">
        <f>Q288*H288</f>
        <v>13.899999999999999</v>
      </c>
      <c r="S288" s="212">
        <v>0</v>
      </c>
      <c r="T288" s="213">
        <f>S288*H288</f>
        <v>0</v>
      </c>
      <c r="AR288" s="25" t="s">
        <v>214</v>
      </c>
      <c r="AT288" s="25" t="s">
        <v>270</v>
      </c>
      <c r="AU288" s="25" t="s">
        <v>83</v>
      </c>
      <c r="AY288" s="25" t="s">
        <v>148</v>
      </c>
      <c r="BE288" s="214">
        <f>IF(N288="základní",J288,0)</f>
        <v>0</v>
      </c>
      <c r="BF288" s="214">
        <f>IF(N288="snížená",J288,0)</f>
        <v>0</v>
      </c>
      <c r="BG288" s="214">
        <f>IF(N288="zákl. přenesená",J288,0)</f>
        <v>0</v>
      </c>
      <c r="BH288" s="214">
        <f>IF(N288="sníž. přenesená",J288,0)</f>
        <v>0</v>
      </c>
      <c r="BI288" s="214">
        <f>IF(N288="nulová",J288,0)</f>
        <v>0</v>
      </c>
      <c r="BJ288" s="25" t="s">
        <v>80</v>
      </c>
      <c r="BK288" s="214">
        <f>ROUND(I288*H288,2)</f>
        <v>0</v>
      </c>
      <c r="BL288" s="25" t="s">
        <v>155</v>
      </c>
      <c r="BM288" s="25" t="s">
        <v>943</v>
      </c>
    </row>
    <row r="289" s="1" customFormat="1">
      <c r="B289" s="47"/>
      <c r="D289" s="215" t="s">
        <v>157</v>
      </c>
      <c r="F289" s="216" t="s">
        <v>942</v>
      </c>
      <c r="I289" s="176"/>
      <c r="L289" s="47"/>
      <c r="M289" s="217"/>
      <c r="N289" s="48"/>
      <c r="O289" s="48"/>
      <c r="P289" s="48"/>
      <c r="Q289" s="48"/>
      <c r="R289" s="48"/>
      <c r="S289" s="48"/>
      <c r="T289" s="86"/>
      <c r="AT289" s="25" t="s">
        <v>157</v>
      </c>
      <c r="AU289" s="25" t="s">
        <v>83</v>
      </c>
    </row>
    <row r="290" s="11" customFormat="1">
      <c r="B290" s="218"/>
      <c r="D290" s="215" t="s">
        <v>159</v>
      </c>
      <c r="E290" s="219" t="s">
        <v>5</v>
      </c>
      <c r="F290" s="220" t="s">
        <v>909</v>
      </c>
      <c r="H290" s="219" t="s">
        <v>5</v>
      </c>
      <c r="I290" s="221"/>
      <c r="L290" s="218"/>
      <c r="M290" s="222"/>
      <c r="N290" s="223"/>
      <c r="O290" s="223"/>
      <c r="P290" s="223"/>
      <c r="Q290" s="223"/>
      <c r="R290" s="223"/>
      <c r="S290" s="223"/>
      <c r="T290" s="224"/>
      <c r="AT290" s="219" t="s">
        <v>159</v>
      </c>
      <c r="AU290" s="219" t="s">
        <v>83</v>
      </c>
      <c r="AV290" s="11" t="s">
        <v>80</v>
      </c>
      <c r="AW290" s="11" t="s">
        <v>35</v>
      </c>
      <c r="AX290" s="11" t="s">
        <v>72</v>
      </c>
      <c r="AY290" s="219" t="s">
        <v>148</v>
      </c>
    </row>
    <row r="291" s="12" customFormat="1">
      <c r="B291" s="225"/>
      <c r="D291" s="215" t="s">
        <v>159</v>
      </c>
      <c r="E291" s="226" t="s">
        <v>5</v>
      </c>
      <c r="F291" s="227" t="s">
        <v>167</v>
      </c>
      <c r="H291" s="228">
        <v>10</v>
      </c>
      <c r="I291" s="229"/>
      <c r="L291" s="225"/>
      <c r="M291" s="230"/>
      <c r="N291" s="231"/>
      <c r="O291" s="231"/>
      <c r="P291" s="231"/>
      <c r="Q291" s="231"/>
      <c r="R291" s="231"/>
      <c r="S291" s="231"/>
      <c r="T291" s="232"/>
      <c r="AT291" s="226" t="s">
        <v>159</v>
      </c>
      <c r="AU291" s="226" t="s">
        <v>83</v>
      </c>
      <c r="AV291" s="12" t="s">
        <v>83</v>
      </c>
      <c r="AW291" s="12" t="s">
        <v>35</v>
      </c>
      <c r="AX291" s="12" t="s">
        <v>80</v>
      </c>
      <c r="AY291" s="226" t="s">
        <v>148</v>
      </c>
    </row>
    <row r="292" s="1" customFormat="1" ht="16.5" customHeight="1">
      <c r="B292" s="202"/>
      <c r="C292" s="249" t="s">
        <v>492</v>
      </c>
      <c r="D292" s="249" t="s">
        <v>270</v>
      </c>
      <c r="E292" s="250" t="s">
        <v>944</v>
      </c>
      <c r="F292" s="251" t="s">
        <v>945</v>
      </c>
      <c r="G292" s="252" t="s">
        <v>382</v>
      </c>
      <c r="H292" s="253">
        <v>25</v>
      </c>
      <c r="I292" s="254"/>
      <c r="J292" s="255">
        <f>ROUND(I292*H292,2)</f>
        <v>0</v>
      </c>
      <c r="K292" s="251" t="s">
        <v>154</v>
      </c>
      <c r="L292" s="256"/>
      <c r="M292" s="257" t="s">
        <v>5</v>
      </c>
      <c r="N292" s="258" t="s">
        <v>43</v>
      </c>
      <c r="O292" s="48"/>
      <c r="P292" s="212">
        <f>O292*H292</f>
        <v>0</v>
      </c>
      <c r="Q292" s="212">
        <v>0.002</v>
      </c>
      <c r="R292" s="212">
        <f>Q292*H292</f>
        <v>0.050000000000000003</v>
      </c>
      <c r="S292" s="212">
        <v>0</v>
      </c>
      <c r="T292" s="213">
        <f>S292*H292</f>
        <v>0</v>
      </c>
      <c r="AR292" s="25" t="s">
        <v>214</v>
      </c>
      <c r="AT292" s="25" t="s">
        <v>270</v>
      </c>
      <c r="AU292" s="25" t="s">
        <v>83</v>
      </c>
      <c r="AY292" s="25" t="s">
        <v>148</v>
      </c>
      <c r="BE292" s="214">
        <f>IF(N292="základní",J292,0)</f>
        <v>0</v>
      </c>
      <c r="BF292" s="214">
        <f>IF(N292="snížená",J292,0)</f>
        <v>0</v>
      </c>
      <c r="BG292" s="214">
        <f>IF(N292="zákl. přenesená",J292,0)</f>
        <v>0</v>
      </c>
      <c r="BH292" s="214">
        <f>IF(N292="sníž. přenesená",J292,0)</f>
        <v>0</v>
      </c>
      <c r="BI292" s="214">
        <f>IF(N292="nulová",J292,0)</f>
        <v>0</v>
      </c>
      <c r="BJ292" s="25" t="s">
        <v>80</v>
      </c>
      <c r="BK292" s="214">
        <f>ROUND(I292*H292,2)</f>
        <v>0</v>
      </c>
      <c r="BL292" s="25" t="s">
        <v>155</v>
      </c>
      <c r="BM292" s="25" t="s">
        <v>946</v>
      </c>
    </row>
    <row r="293" s="1" customFormat="1">
      <c r="B293" s="47"/>
      <c r="D293" s="215" t="s">
        <v>157</v>
      </c>
      <c r="F293" s="216" t="s">
        <v>945</v>
      </c>
      <c r="I293" s="176"/>
      <c r="L293" s="47"/>
      <c r="M293" s="217"/>
      <c r="N293" s="48"/>
      <c r="O293" s="48"/>
      <c r="P293" s="48"/>
      <c r="Q293" s="48"/>
      <c r="R293" s="48"/>
      <c r="S293" s="48"/>
      <c r="T293" s="86"/>
      <c r="AT293" s="25" t="s">
        <v>157</v>
      </c>
      <c r="AU293" s="25" t="s">
        <v>83</v>
      </c>
    </row>
    <row r="294" s="11" customFormat="1">
      <c r="B294" s="218"/>
      <c r="D294" s="215" t="s">
        <v>159</v>
      </c>
      <c r="E294" s="219" t="s">
        <v>5</v>
      </c>
      <c r="F294" s="220" t="s">
        <v>909</v>
      </c>
      <c r="H294" s="219" t="s">
        <v>5</v>
      </c>
      <c r="I294" s="221"/>
      <c r="L294" s="218"/>
      <c r="M294" s="222"/>
      <c r="N294" s="223"/>
      <c r="O294" s="223"/>
      <c r="P294" s="223"/>
      <c r="Q294" s="223"/>
      <c r="R294" s="223"/>
      <c r="S294" s="223"/>
      <c r="T294" s="224"/>
      <c r="AT294" s="219" t="s">
        <v>159</v>
      </c>
      <c r="AU294" s="219" t="s">
        <v>83</v>
      </c>
      <c r="AV294" s="11" t="s">
        <v>80</v>
      </c>
      <c r="AW294" s="11" t="s">
        <v>35</v>
      </c>
      <c r="AX294" s="11" t="s">
        <v>72</v>
      </c>
      <c r="AY294" s="219" t="s">
        <v>148</v>
      </c>
    </row>
    <row r="295" s="12" customFormat="1">
      <c r="B295" s="225"/>
      <c r="D295" s="215" t="s">
        <v>159</v>
      </c>
      <c r="E295" s="226" t="s">
        <v>5</v>
      </c>
      <c r="F295" s="227" t="s">
        <v>330</v>
      </c>
      <c r="H295" s="228">
        <v>25</v>
      </c>
      <c r="I295" s="229"/>
      <c r="L295" s="225"/>
      <c r="M295" s="230"/>
      <c r="N295" s="231"/>
      <c r="O295" s="231"/>
      <c r="P295" s="231"/>
      <c r="Q295" s="231"/>
      <c r="R295" s="231"/>
      <c r="S295" s="231"/>
      <c r="T295" s="232"/>
      <c r="AT295" s="226" t="s">
        <v>159</v>
      </c>
      <c r="AU295" s="226" t="s">
        <v>83</v>
      </c>
      <c r="AV295" s="12" t="s">
        <v>83</v>
      </c>
      <c r="AW295" s="12" t="s">
        <v>35</v>
      </c>
      <c r="AX295" s="12" t="s">
        <v>80</v>
      </c>
      <c r="AY295" s="226" t="s">
        <v>148</v>
      </c>
    </row>
    <row r="296" s="1" customFormat="1" ht="16.5" customHeight="1">
      <c r="B296" s="202"/>
      <c r="C296" s="249" t="s">
        <v>496</v>
      </c>
      <c r="D296" s="249" t="s">
        <v>270</v>
      </c>
      <c r="E296" s="250" t="s">
        <v>947</v>
      </c>
      <c r="F296" s="251" t="s">
        <v>948</v>
      </c>
      <c r="G296" s="252" t="s">
        <v>382</v>
      </c>
      <c r="H296" s="253">
        <v>3</v>
      </c>
      <c r="I296" s="254"/>
      <c r="J296" s="255">
        <f>ROUND(I296*H296,2)</f>
        <v>0</v>
      </c>
      <c r="K296" s="251" t="s">
        <v>154</v>
      </c>
      <c r="L296" s="256"/>
      <c r="M296" s="257" t="s">
        <v>5</v>
      </c>
      <c r="N296" s="258" t="s">
        <v>43</v>
      </c>
      <c r="O296" s="48"/>
      <c r="P296" s="212">
        <f>O296*H296</f>
        <v>0</v>
      </c>
      <c r="Q296" s="212">
        <v>0.00050000000000000001</v>
      </c>
      <c r="R296" s="212">
        <f>Q296*H296</f>
        <v>0.0015</v>
      </c>
      <c r="S296" s="212">
        <v>0</v>
      </c>
      <c r="T296" s="213">
        <f>S296*H296</f>
        <v>0</v>
      </c>
      <c r="AR296" s="25" t="s">
        <v>214</v>
      </c>
      <c r="AT296" s="25" t="s">
        <v>270</v>
      </c>
      <c r="AU296" s="25" t="s">
        <v>83</v>
      </c>
      <c r="AY296" s="25" t="s">
        <v>148</v>
      </c>
      <c r="BE296" s="214">
        <f>IF(N296="základní",J296,0)</f>
        <v>0</v>
      </c>
      <c r="BF296" s="214">
        <f>IF(N296="snížená",J296,0)</f>
        <v>0</v>
      </c>
      <c r="BG296" s="214">
        <f>IF(N296="zákl. přenesená",J296,0)</f>
        <v>0</v>
      </c>
      <c r="BH296" s="214">
        <f>IF(N296="sníž. přenesená",J296,0)</f>
        <v>0</v>
      </c>
      <c r="BI296" s="214">
        <f>IF(N296="nulová",J296,0)</f>
        <v>0</v>
      </c>
      <c r="BJ296" s="25" t="s">
        <v>80</v>
      </c>
      <c r="BK296" s="214">
        <f>ROUND(I296*H296,2)</f>
        <v>0</v>
      </c>
      <c r="BL296" s="25" t="s">
        <v>155</v>
      </c>
      <c r="BM296" s="25" t="s">
        <v>949</v>
      </c>
    </row>
    <row r="297" s="1" customFormat="1">
      <c r="B297" s="47"/>
      <c r="D297" s="215" t="s">
        <v>157</v>
      </c>
      <c r="F297" s="216" t="s">
        <v>948</v>
      </c>
      <c r="I297" s="176"/>
      <c r="L297" s="47"/>
      <c r="M297" s="217"/>
      <c r="N297" s="48"/>
      <c r="O297" s="48"/>
      <c r="P297" s="48"/>
      <c r="Q297" s="48"/>
      <c r="R297" s="48"/>
      <c r="S297" s="48"/>
      <c r="T297" s="86"/>
      <c r="AT297" s="25" t="s">
        <v>157</v>
      </c>
      <c r="AU297" s="25" t="s">
        <v>83</v>
      </c>
    </row>
    <row r="298" s="12" customFormat="1">
      <c r="B298" s="225"/>
      <c r="D298" s="215" t="s">
        <v>159</v>
      </c>
      <c r="E298" s="226" t="s">
        <v>5</v>
      </c>
      <c r="F298" s="227" t="s">
        <v>950</v>
      </c>
      <c r="H298" s="228">
        <v>3</v>
      </c>
      <c r="I298" s="229"/>
      <c r="L298" s="225"/>
      <c r="M298" s="230"/>
      <c r="N298" s="231"/>
      <c r="O298" s="231"/>
      <c r="P298" s="231"/>
      <c r="Q298" s="231"/>
      <c r="R298" s="231"/>
      <c r="S298" s="231"/>
      <c r="T298" s="232"/>
      <c r="AT298" s="226" t="s">
        <v>159</v>
      </c>
      <c r="AU298" s="226" t="s">
        <v>83</v>
      </c>
      <c r="AV298" s="12" t="s">
        <v>83</v>
      </c>
      <c r="AW298" s="12" t="s">
        <v>35</v>
      </c>
      <c r="AX298" s="12" t="s">
        <v>80</v>
      </c>
      <c r="AY298" s="226" t="s">
        <v>148</v>
      </c>
    </row>
    <row r="299" s="1" customFormat="1" ht="25.5" customHeight="1">
      <c r="B299" s="202"/>
      <c r="C299" s="203" t="s">
        <v>501</v>
      </c>
      <c r="D299" s="203" t="s">
        <v>150</v>
      </c>
      <c r="E299" s="204" t="s">
        <v>951</v>
      </c>
      <c r="F299" s="205" t="s">
        <v>952</v>
      </c>
      <c r="G299" s="206" t="s">
        <v>382</v>
      </c>
      <c r="H299" s="207">
        <v>10</v>
      </c>
      <c r="I299" s="208"/>
      <c r="J299" s="209">
        <f>ROUND(I299*H299,2)</f>
        <v>0</v>
      </c>
      <c r="K299" s="205" t="s">
        <v>154</v>
      </c>
      <c r="L299" s="47"/>
      <c r="M299" s="210" t="s">
        <v>5</v>
      </c>
      <c r="N299" s="211" t="s">
        <v>43</v>
      </c>
      <c r="O299" s="48"/>
      <c r="P299" s="212">
        <f>O299*H299</f>
        <v>0</v>
      </c>
      <c r="Q299" s="212">
        <v>0.21734000000000001</v>
      </c>
      <c r="R299" s="212">
        <f>Q299*H299</f>
        <v>2.1734</v>
      </c>
      <c r="S299" s="212">
        <v>0</v>
      </c>
      <c r="T299" s="213">
        <f>S299*H299</f>
        <v>0</v>
      </c>
      <c r="AR299" s="25" t="s">
        <v>155</v>
      </c>
      <c r="AT299" s="25" t="s">
        <v>150</v>
      </c>
      <c r="AU299" s="25" t="s">
        <v>83</v>
      </c>
      <c r="AY299" s="25" t="s">
        <v>148</v>
      </c>
      <c r="BE299" s="214">
        <f>IF(N299="základní",J299,0)</f>
        <v>0</v>
      </c>
      <c r="BF299" s="214">
        <f>IF(N299="snížená",J299,0)</f>
        <v>0</v>
      </c>
      <c r="BG299" s="214">
        <f>IF(N299="zákl. přenesená",J299,0)</f>
        <v>0</v>
      </c>
      <c r="BH299" s="214">
        <f>IF(N299="sníž. přenesená",J299,0)</f>
        <v>0</v>
      </c>
      <c r="BI299" s="214">
        <f>IF(N299="nulová",J299,0)</f>
        <v>0</v>
      </c>
      <c r="BJ299" s="25" t="s">
        <v>80</v>
      </c>
      <c r="BK299" s="214">
        <f>ROUND(I299*H299,2)</f>
        <v>0</v>
      </c>
      <c r="BL299" s="25" t="s">
        <v>155</v>
      </c>
      <c r="BM299" s="25" t="s">
        <v>953</v>
      </c>
    </row>
    <row r="300" s="1" customFormat="1">
      <c r="B300" s="47"/>
      <c r="D300" s="215" t="s">
        <v>157</v>
      </c>
      <c r="F300" s="216" t="s">
        <v>954</v>
      </c>
      <c r="I300" s="176"/>
      <c r="L300" s="47"/>
      <c r="M300" s="217"/>
      <c r="N300" s="48"/>
      <c r="O300" s="48"/>
      <c r="P300" s="48"/>
      <c r="Q300" s="48"/>
      <c r="R300" s="48"/>
      <c r="S300" s="48"/>
      <c r="T300" s="86"/>
      <c r="AT300" s="25" t="s">
        <v>157</v>
      </c>
      <c r="AU300" s="25" t="s">
        <v>83</v>
      </c>
    </row>
    <row r="301" s="1" customFormat="1" ht="16.5" customHeight="1">
      <c r="B301" s="202"/>
      <c r="C301" s="249" t="s">
        <v>506</v>
      </c>
      <c r="D301" s="249" t="s">
        <v>270</v>
      </c>
      <c r="E301" s="250" t="s">
        <v>955</v>
      </c>
      <c r="F301" s="251" t="s">
        <v>956</v>
      </c>
      <c r="G301" s="252" t="s">
        <v>382</v>
      </c>
      <c r="H301" s="253">
        <v>10</v>
      </c>
      <c r="I301" s="254"/>
      <c r="J301" s="255">
        <f>ROUND(I301*H301,2)</f>
        <v>0</v>
      </c>
      <c r="K301" s="251" t="s">
        <v>5</v>
      </c>
      <c r="L301" s="256"/>
      <c r="M301" s="257" t="s">
        <v>5</v>
      </c>
      <c r="N301" s="258" t="s">
        <v>43</v>
      </c>
      <c r="O301" s="48"/>
      <c r="P301" s="212">
        <f>O301*H301</f>
        <v>0</v>
      </c>
      <c r="Q301" s="212">
        <v>0.14999999999999999</v>
      </c>
      <c r="R301" s="212">
        <f>Q301*H301</f>
        <v>1.5</v>
      </c>
      <c r="S301" s="212">
        <v>0</v>
      </c>
      <c r="T301" s="213">
        <f>S301*H301</f>
        <v>0</v>
      </c>
      <c r="AR301" s="25" t="s">
        <v>214</v>
      </c>
      <c r="AT301" s="25" t="s">
        <v>270</v>
      </c>
      <c r="AU301" s="25" t="s">
        <v>83</v>
      </c>
      <c r="AY301" s="25" t="s">
        <v>148</v>
      </c>
      <c r="BE301" s="214">
        <f>IF(N301="základní",J301,0)</f>
        <v>0</v>
      </c>
      <c r="BF301" s="214">
        <f>IF(N301="snížená",J301,0)</f>
        <v>0</v>
      </c>
      <c r="BG301" s="214">
        <f>IF(N301="zákl. přenesená",J301,0)</f>
        <v>0</v>
      </c>
      <c r="BH301" s="214">
        <f>IF(N301="sníž. přenesená",J301,0)</f>
        <v>0</v>
      </c>
      <c r="BI301" s="214">
        <f>IF(N301="nulová",J301,0)</f>
        <v>0</v>
      </c>
      <c r="BJ301" s="25" t="s">
        <v>80</v>
      </c>
      <c r="BK301" s="214">
        <f>ROUND(I301*H301,2)</f>
        <v>0</v>
      </c>
      <c r="BL301" s="25" t="s">
        <v>155</v>
      </c>
      <c r="BM301" s="25" t="s">
        <v>957</v>
      </c>
    </row>
    <row r="302" s="1" customFormat="1">
      <c r="B302" s="47"/>
      <c r="D302" s="215" t="s">
        <v>157</v>
      </c>
      <c r="F302" s="216" t="s">
        <v>956</v>
      </c>
      <c r="I302" s="176"/>
      <c r="L302" s="47"/>
      <c r="M302" s="217"/>
      <c r="N302" s="48"/>
      <c r="O302" s="48"/>
      <c r="P302" s="48"/>
      <c r="Q302" s="48"/>
      <c r="R302" s="48"/>
      <c r="S302" s="48"/>
      <c r="T302" s="86"/>
      <c r="AT302" s="25" t="s">
        <v>157</v>
      </c>
      <c r="AU302" s="25" t="s">
        <v>83</v>
      </c>
    </row>
    <row r="303" s="11" customFormat="1">
      <c r="B303" s="218"/>
      <c r="D303" s="215" t="s">
        <v>159</v>
      </c>
      <c r="E303" s="219" t="s">
        <v>5</v>
      </c>
      <c r="F303" s="220" t="s">
        <v>909</v>
      </c>
      <c r="H303" s="219" t="s">
        <v>5</v>
      </c>
      <c r="I303" s="221"/>
      <c r="L303" s="218"/>
      <c r="M303" s="222"/>
      <c r="N303" s="223"/>
      <c r="O303" s="223"/>
      <c r="P303" s="223"/>
      <c r="Q303" s="223"/>
      <c r="R303" s="223"/>
      <c r="S303" s="223"/>
      <c r="T303" s="224"/>
      <c r="AT303" s="219" t="s">
        <v>159</v>
      </c>
      <c r="AU303" s="219" t="s">
        <v>83</v>
      </c>
      <c r="AV303" s="11" t="s">
        <v>80</v>
      </c>
      <c r="AW303" s="11" t="s">
        <v>35</v>
      </c>
      <c r="AX303" s="11" t="s">
        <v>72</v>
      </c>
      <c r="AY303" s="219" t="s">
        <v>148</v>
      </c>
    </row>
    <row r="304" s="12" customFormat="1">
      <c r="B304" s="225"/>
      <c r="D304" s="215" t="s">
        <v>159</v>
      </c>
      <c r="E304" s="226" t="s">
        <v>5</v>
      </c>
      <c r="F304" s="227" t="s">
        <v>167</v>
      </c>
      <c r="H304" s="228">
        <v>10</v>
      </c>
      <c r="I304" s="229"/>
      <c r="L304" s="225"/>
      <c r="M304" s="230"/>
      <c r="N304" s="231"/>
      <c r="O304" s="231"/>
      <c r="P304" s="231"/>
      <c r="Q304" s="231"/>
      <c r="R304" s="231"/>
      <c r="S304" s="231"/>
      <c r="T304" s="232"/>
      <c r="AT304" s="226" t="s">
        <v>159</v>
      </c>
      <c r="AU304" s="226" t="s">
        <v>83</v>
      </c>
      <c r="AV304" s="12" t="s">
        <v>83</v>
      </c>
      <c r="AW304" s="12" t="s">
        <v>35</v>
      </c>
      <c r="AX304" s="12" t="s">
        <v>80</v>
      </c>
      <c r="AY304" s="226" t="s">
        <v>148</v>
      </c>
    </row>
    <row r="305" s="10" customFormat="1" ht="29.88" customHeight="1">
      <c r="B305" s="189"/>
      <c r="D305" s="190" t="s">
        <v>71</v>
      </c>
      <c r="E305" s="200" t="s">
        <v>548</v>
      </c>
      <c r="F305" s="200" t="s">
        <v>549</v>
      </c>
      <c r="I305" s="192"/>
      <c r="J305" s="201">
        <f>BK305</f>
        <v>0</v>
      </c>
      <c r="L305" s="189"/>
      <c r="M305" s="194"/>
      <c r="N305" s="195"/>
      <c r="O305" s="195"/>
      <c r="P305" s="196">
        <f>SUM(P306:P307)</f>
        <v>0</v>
      </c>
      <c r="Q305" s="195"/>
      <c r="R305" s="196">
        <f>SUM(R306:R307)</f>
        <v>0</v>
      </c>
      <c r="S305" s="195"/>
      <c r="T305" s="197">
        <f>SUM(T306:T307)</f>
        <v>0</v>
      </c>
      <c r="AR305" s="190" t="s">
        <v>80</v>
      </c>
      <c r="AT305" s="198" t="s">
        <v>71</v>
      </c>
      <c r="AU305" s="198" t="s">
        <v>80</v>
      </c>
      <c r="AY305" s="190" t="s">
        <v>148</v>
      </c>
      <c r="BK305" s="199">
        <f>SUM(BK306:BK307)</f>
        <v>0</v>
      </c>
    </row>
    <row r="306" s="1" customFormat="1" ht="16.5" customHeight="1">
      <c r="B306" s="202"/>
      <c r="C306" s="203" t="s">
        <v>511</v>
      </c>
      <c r="D306" s="203" t="s">
        <v>150</v>
      </c>
      <c r="E306" s="204" t="s">
        <v>551</v>
      </c>
      <c r="F306" s="205" t="s">
        <v>552</v>
      </c>
      <c r="G306" s="206" t="s">
        <v>256</v>
      </c>
      <c r="H306" s="207">
        <v>124.476</v>
      </c>
      <c r="I306" s="208"/>
      <c r="J306" s="209">
        <f>ROUND(I306*H306,2)</f>
        <v>0</v>
      </c>
      <c r="K306" s="205" t="s">
        <v>154</v>
      </c>
      <c r="L306" s="47"/>
      <c r="M306" s="210" t="s">
        <v>5</v>
      </c>
      <c r="N306" s="211" t="s">
        <v>43</v>
      </c>
      <c r="O306" s="48"/>
      <c r="P306" s="212">
        <f>O306*H306</f>
        <v>0</v>
      </c>
      <c r="Q306" s="212">
        <v>0</v>
      </c>
      <c r="R306" s="212">
        <f>Q306*H306</f>
        <v>0</v>
      </c>
      <c r="S306" s="212">
        <v>0</v>
      </c>
      <c r="T306" s="213">
        <f>S306*H306</f>
        <v>0</v>
      </c>
      <c r="AR306" s="25" t="s">
        <v>155</v>
      </c>
      <c r="AT306" s="25" t="s">
        <v>150</v>
      </c>
      <c r="AU306" s="25" t="s">
        <v>83</v>
      </c>
      <c r="AY306" s="25" t="s">
        <v>148</v>
      </c>
      <c r="BE306" s="214">
        <f>IF(N306="základní",J306,0)</f>
        <v>0</v>
      </c>
      <c r="BF306" s="214">
        <f>IF(N306="snížená",J306,0)</f>
        <v>0</v>
      </c>
      <c r="BG306" s="214">
        <f>IF(N306="zákl. přenesená",J306,0)</f>
        <v>0</v>
      </c>
      <c r="BH306" s="214">
        <f>IF(N306="sníž. přenesená",J306,0)</f>
        <v>0</v>
      </c>
      <c r="BI306" s="214">
        <f>IF(N306="nulová",J306,0)</f>
        <v>0</v>
      </c>
      <c r="BJ306" s="25" t="s">
        <v>80</v>
      </c>
      <c r="BK306" s="214">
        <f>ROUND(I306*H306,2)</f>
        <v>0</v>
      </c>
      <c r="BL306" s="25" t="s">
        <v>155</v>
      </c>
      <c r="BM306" s="25" t="s">
        <v>553</v>
      </c>
    </row>
    <row r="307" s="1" customFormat="1">
      <c r="B307" s="47"/>
      <c r="D307" s="215" t="s">
        <v>157</v>
      </c>
      <c r="F307" s="216" t="s">
        <v>554</v>
      </c>
      <c r="I307" s="176"/>
      <c r="L307" s="47"/>
      <c r="M307" s="217"/>
      <c r="N307" s="48"/>
      <c r="O307" s="48"/>
      <c r="P307" s="48"/>
      <c r="Q307" s="48"/>
      <c r="R307" s="48"/>
      <c r="S307" s="48"/>
      <c r="T307" s="86"/>
      <c r="AT307" s="25" t="s">
        <v>157</v>
      </c>
      <c r="AU307" s="25" t="s">
        <v>83</v>
      </c>
    </row>
    <row r="308" s="10" customFormat="1" ht="29.88" customHeight="1">
      <c r="B308" s="189"/>
      <c r="D308" s="190" t="s">
        <v>71</v>
      </c>
      <c r="E308" s="200" t="s">
        <v>150</v>
      </c>
      <c r="F308" s="200" t="s">
        <v>555</v>
      </c>
      <c r="I308" s="192"/>
      <c r="J308" s="201">
        <f>BK308</f>
        <v>0</v>
      </c>
      <c r="L308" s="189"/>
      <c r="M308" s="194"/>
      <c r="N308" s="195"/>
      <c r="O308" s="195"/>
      <c r="P308" s="196">
        <f>SUM(P309:P328)</f>
        <v>0</v>
      </c>
      <c r="Q308" s="195"/>
      <c r="R308" s="196">
        <f>SUM(R309:R328)</f>
        <v>24.216906999999999</v>
      </c>
      <c r="S308" s="195"/>
      <c r="T308" s="197">
        <f>SUM(T309:T328)</f>
        <v>18.037500000000001</v>
      </c>
      <c r="AR308" s="190" t="s">
        <v>80</v>
      </c>
      <c r="AT308" s="198" t="s">
        <v>71</v>
      </c>
      <c r="AU308" s="198" t="s">
        <v>80</v>
      </c>
      <c r="AY308" s="190" t="s">
        <v>148</v>
      </c>
      <c r="BK308" s="199">
        <f>SUM(BK309:BK328)</f>
        <v>0</v>
      </c>
    </row>
    <row r="309" s="1" customFormat="1" ht="16.5" customHeight="1">
      <c r="B309" s="202"/>
      <c r="C309" s="203" t="s">
        <v>515</v>
      </c>
      <c r="D309" s="203" t="s">
        <v>150</v>
      </c>
      <c r="E309" s="204" t="s">
        <v>557</v>
      </c>
      <c r="F309" s="205" t="s">
        <v>558</v>
      </c>
      <c r="G309" s="206" t="s">
        <v>229</v>
      </c>
      <c r="H309" s="207">
        <v>24.050000000000001</v>
      </c>
      <c r="I309" s="208"/>
      <c r="J309" s="209">
        <f>ROUND(I309*H309,2)</f>
        <v>0</v>
      </c>
      <c r="K309" s="205" t="s">
        <v>154</v>
      </c>
      <c r="L309" s="47"/>
      <c r="M309" s="210" t="s">
        <v>5</v>
      </c>
      <c r="N309" s="211" t="s">
        <v>43</v>
      </c>
      <c r="O309" s="48"/>
      <c r="P309" s="212">
        <f>O309*H309</f>
        <v>0</v>
      </c>
      <c r="Q309" s="212">
        <v>0</v>
      </c>
      <c r="R309" s="212">
        <f>Q309*H309</f>
        <v>0</v>
      </c>
      <c r="S309" s="212">
        <v>0.75</v>
      </c>
      <c r="T309" s="213">
        <f>S309*H309</f>
        <v>18.037500000000001</v>
      </c>
      <c r="AR309" s="25" t="s">
        <v>155</v>
      </c>
      <c r="AT309" s="25" t="s">
        <v>150</v>
      </c>
      <c r="AU309" s="25" t="s">
        <v>83</v>
      </c>
      <c r="AY309" s="25" t="s">
        <v>148</v>
      </c>
      <c r="BE309" s="214">
        <f>IF(N309="základní",J309,0)</f>
        <v>0</v>
      </c>
      <c r="BF309" s="214">
        <f>IF(N309="snížená",J309,0)</f>
        <v>0</v>
      </c>
      <c r="BG309" s="214">
        <f>IF(N309="zákl. přenesená",J309,0)</f>
        <v>0</v>
      </c>
      <c r="BH309" s="214">
        <f>IF(N309="sníž. přenesená",J309,0)</f>
        <v>0</v>
      </c>
      <c r="BI309" s="214">
        <f>IF(N309="nulová",J309,0)</f>
        <v>0</v>
      </c>
      <c r="BJ309" s="25" t="s">
        <v>80</v>
      </c>
      <c r="BK309" s="214">
        <f>ROUND(I309*H309,2)</f>
        <v>0</v>
      </c>
      <c r="BL309" s="25" t="s">
        <v>155</v>
      </c>
      <c r="BM309" s="25" t="s">
        <v>958</v>
      </c>
    </row>
    <row r="310" s="1" customFormat="1">
      <c r="B310" s="47"/>
      <c r="D310" s="215" t="s">
        <v>157</v>
      </c>
      <c r="F310" s="216" t="s">
        <v>560</v>
      </c>
      <c r="I310" s="176"/>
      <c r="L310" s="47"/>
      <c r="M310" s="217"/>
      <c r="N310" s="48"/>
      <c r="O310" s="48"/>
      <c r="P310" s="48"/>
      <c r="Q310" s="48"/>
      <c r="R310" s="48"/>
      <c r="S310" s="48"/>
      <c r="T310" s="86"/>
      <c r="AT310" s="25" t="s">
        <v>157</v>
      </c>
      <c r="AU310" s="25" t="s">
        <v>83</v>
      </c>
    </row>
    <row r="311" s="12" customFormat="1">
      <c r="B311" s="225"/>
      <c r="D311" s="215" t="s">
        <v>159</v>
      </c>
      <c r="E311" s="226" t="s">
        <v>5</v>
      </c>
      <c r="F311" s="227" t="s">
        <v>959</v>
      </c>
      <c r="H311" s="228">
        <v>24.050000000000001</v>
      </c>
      <c r="I311" s="229"/>
      <c r="L311" s="225"/>
      <c r="M311" s="230"/>
      <c r="N311" s="231"/>
      <c r="O311" s="231"/>
      <c r="P311" s="231"/>
      <c r="Q311" s="231"/>
      <c r="R311" s="231"/>
      <c r="S311" s="231"/>
      <c r="T311" s="232"/>
      <c r="AT311" s="226" t="s">
        <v>159</v>
      </c>
      <c r="AU311" s="226" t="s">
        <v>83</v>
      </c>
      <c r="AV311" s="12" t="s">
        <v>83</v>
      </c>
      <c r="AW311" s="12" t="s">
        <v>35</v>
      </c>
      <c r="AX311" s="12" t="s">
        <v>80</v>
      </c>
      <c r="AY311" s="226" t="s">
        <v>148</v>
      </c>
    </row>
    <row r="312" s="1" customFormat="1" ht="16.5" customHeight="1">
      <c r="B312" s="202"/>
      <c r="C312" s="203" t="s">
        <v>519</v>
      </c>
      <c r="D312" s="203" t="s">
        <v>150</v>
      </c>
      <c r="E312" s="204" t="s">
        <v>591</v>
      </c>
      <c r="F312" s="205" t="s">
        <v>592</v>
      </c>
      <c r="G312" s="206" t="s">
        <v>256</v>
      </c>
      <c r="H312" s="207">
        <v>18.038</v>
      </c>
      <c r="I312" s="208"/>
      <c r="J312" s="209">
        <f>ROUND(I312*H312,2)</f>
        <v>0</v>
      </c>
      <c r="K312" s="205" t="s">
        <v>154</v>
      </c>
      <c r="L312" s="47"/>
      <c r="M312" s="210" t="s">
        <v>5</v>
      </c>
      <c r="N312" s="211" t="s">
        <v>43</v>
      </c>
      <c r="O312" s="48"/>
      <c r="P312" s="212">
        <f>O312*H312</f>
        <v>0</v>
      </c>
      <c r="Q312" s="212">
        <v>0</v>
      </c>
      <c r="R312" s="212">
        <f>Q312*H312</f>
        <v>0</v>
      </c>
      <c r="S312" s="212">
        <v>0</v>
      </c>
      <c r="T312" s="213">
        <f>S312*H312</f>
        <v>0</v>
      </c>
      <c r="AR312" s="25" t="s">
        <v>155</v>
      </c>
      <c r="AT312" s="25" t="s">
        <v>150</v>
      </c>
      <c r="AU312" s="25" t="s">
        <v>83</v>
      </c>
      <c r="AY312" s="25" t="s">
        <v>148</v>
      </c>
      <c r="BE312" s="214">
        <f>IF(N312="základní",J312,0)</f>
        <v>0</v>
      </c>
      <c r="BF312" s="214">
        <f>IF(N312="snížená",J312,0)</f>
        <v>0</v>
      </c>
      <c r="BG312" s="214">
        <f>IF(N312="zákl. přenesená",J312,0)</f>
        <v>0</v>
      </c>
      <c r="BH312" s="214">
        <f>IF(N312="sníž. přenesená",J312,0)</f>
        <v>0</v>
      </c>
      <c r="BI312" s="214">
        <f>IF(N312="nulová",J312,0)</f>
        <v>0</v>
      </c>
      <c r="BJ312" s="25" t="s">
        <v>80</v>
      </c>
      <c r="BK312" s="214">
        <f>ROUND(I312*H312,2)</f>
        <v>0</v>
      </c>
      <c r="BL312" s="25" t="s">
        <v>155</v>
      </c>
      <c r="BM312" s="25" t="s">
        <v>960</v>
      </c>
    </row>
    <row r="313" s="1" customFormat="1">
      <c r="B313" s="47"/>
      <c r="D313" s="215" t="s">
        <v>157</v>
      </c>
      <c r="F313" s="216" t="s">
        <v>594</v>
      </c>
      <c r="I313" s="176"/>
      <c r="L313" s="47"/>
      <c r="M313" s="217"/>
      <c r="N313" s="48"/>
      <c r="O313" s="48"/>
      <c r="P313" s="48"/>
      <c r="Q313" s="48"/>
      <c r="R313" s="48"/>
      <c r="S313" s="48"/>
      <c r="T313" s="86"/>
      <c r="AT313" s="25" t="s">
        <v>157</v>
      </c>
      <c r="AU313" s="25" t="s">
        <v>83</v>
      </c>
    </row>
    <row r="314" s="12" customFormat="1">
      <c r="B314" s="225"/>
      <c r="D314" s="215" t="s">
        <v>159</v>
      </c>
      <c r="E314" s="226" t="s">
        <v>5</v>
      </c>
      <c r="F314" s="227" t="s">
        <v>961</v>
      </c>
      <c r="H314" s="228">
        <v>18.038</v>
      </c>
      <c r="I314" s="229"/>
      <c r="L314" s="225"/>
      <c r="M314" s="230"/>
      <c r="N314" s="231"/>
      <c r="O314" s="231"/>
      <c r="P314" s="231"/>
      <c r="Q314" s="231"/>
      <c r="R314" s="231"/>
      <c r="S314" s="231"/>
      <c r="T314" s="232"/>
      <c r="AT314" s="226" t="s">
        <v>159</v>
      </c>
      <c r="AU314" s="226" t="s">
        <v>83</v>
      </c>
      <c r="AV314" s="12" t="s">
        <v>83</v>
      </c>
      <c r="AW314" s="12" t="s">
        <v>35</v>
      </c>
      <c r="AX314" s="12" t="s">
        <v>80</v>
      </c>
      <c r="AY314" s="226" t="s">
        <v>148</v>
      </c>
    </row>
    <row r="315" s="1" customFormat="1" ht="16.5" customHeight="1">
      <c r="B315" s="202"/>
      <c r="C315" s="203" t="s">
        <v>524</v>
      </c>
      <c r="D315" s="203" t="s">
        <v>150</v>
      </c>
      <c r="E315" s="204" t="s">
        <v>602</v>
      </c>
      <c r="F315" s="205" t="s">
        <v>603</v>
      </c>
      <c r="G315" s="206" t="s">
        <v>256</v>
      </c>
      <c r="H315" s="207">
        <v>108.22799999999999</v>
      </c>
      <c r="I315" s="208"/>
      <c r="J315" s="209">
        <f>ROUND(I315*H315,2)</f>
        <v>0</v>
      </c>
      <c r="K315" s="205" t="s">
        <v>154</v>
      </c>
      <c r="L315" s="47"/>
      <c r="M315" s="210" t="s">
        <v>5</v>
      </c>
      <c r="N315" s="211" t="s">
        <v>43</v>
      </c>
      <c r="O315" s="48"/>
      <c r="P315" s="212">
        <f>O315*H315</f>
        <v>0</v>
      </c>
      <c r="Q315" s="212">
        <v>0</v>
      </c>
      <c r="R315" s="212">
        <f>Q315*H315</f>
        <v>0</v>
      </c>
      <c r="S315" s="212">
        <v>0</v>
      </c>
      <c r="T315" s="213">
        <f>S315*H315</f>
        <v>0</v>
      </c>
      <c r="AR315" s="25" t="s">
        <v>155</v>
      </c>
      <c r="AT315" s="25" t="s">
        <v>150</v>
      </c>
      <c r="AU315" s="25" t="s">
        <v>83</v>
      </c>
      <c r="AY315" s="25" t="s">
        <v>148</v>
      </c>
      <c r="BE315" s="214">
        <f>IF(N315="základní",J315,0)</f>
        <v>0</v>
      </c>
      <c r="BF315" s="214">
        <f>IF(N315="snížená",J315,0)</f>
        <v>0</v>
      </c>
      <c r="BG315" s="214">
        <f>IF(N315="zákl. přenesená",J315,0)</f>
        <v>0</v>
      </c>
      <c r="BH315" s="214">
        <f>IF(N315="sníž. přenesená",J315,0)</f>
        <v>0</v>
      </c>
      <c r="BI315" s="214">
        <f>IF(N315="nulová",J315,0)</f>
        <v>0</v>
      </c>
      <c r="BJ315" s="25" t="s">
        <v>80</v>
      </c>
      <c r="BK315" s="214">
        <f>ROUND(I315*H315,2)</f>
        <v>0</v>
      </c>
      <c r="BL315" s="25" t="s">
        <v>155</v>
      </c>
      <c r="BM315" s="25" t="s">
        <v>962</v>
      </c>
    </row>
    <row r="316" s="1" customFormat="1">
      <c r="B316" s="47"/>
      <c r="D316" s="215" t="s">
        <v>157</v>
      </c>
      <c r="F316" s="216" t="s">
        <v>605</v>
      </c>
      <c r="I316" s="176"/>
      <c r="L316" s="47"/>
      <c r="M316" s="217"/>
      <c r="N316" s="48"/>
      <c r="O316" s="48"/>
      <c r="P316" s="48"/>
      <c r="Q316" s="48"/>
      <c r="R316" s="48"/>
      <c r="S316" s="48"/>
      <c r="T316" s="86"/>
      <c r="AT316" s="25" t="s">
        <v>157</v>
      </c>
      <c r="AU316" s="25" t="s">
        <v>83</v>
      </c>
    </row>
    <row r="317" s="12" customFormat="1">
      <c r="B317" s="225"/>
      <c r="D317" s="215" t="s">
        <v>159</v>
      </c>
      <c r="E317" s="226" t="s">
        <v>5</v>
      </c>
      <c r="F317" s="227" t="s">
        <v>963</v>
      </c>
      <c r="H317" s="228">
        <v>108.22799999999999</v>
      </c>
      <c r="I317" s="229"/>
      <c r="L317" s="225"/>
      <c r="M317" s="230"/>
      <c r="N317" s="231"/>
      <c r="O317" s="231"/>
      <c r="P317" s="231"/>
      <c r="Q317" s="231"/>
      <c r="R317" s="231"/>
      <c r="S317" s="231"/>
      <c r="T317" s="232"/>
      <c r="AT317" s="226" t="s">
        <v>159</v>
      </c>
      <c r="AU317" s="226" t="s">
        <v>83</v>
      </c>
      <c r="AV317" s="12" t="s">
        <v>83</v>
      </c>
      <c r="AW317" s="12" t="s">
        <v>35</v>
      </c>
      <c r="AX317" s="12" t="s">
        <v>80</v>
      </c>
      <c r="AY317" s="226" t="s">
        <v>148</v>
      </c>
    </row>
    <row r="318" s="1" customFormat="1" ht="25.5" customHeight="1">
      <c r="B318" s="202"/>
      <c r="C318" s="203" t="s">
        <v>529</v>
      </c>
      <c r="D318" s="203" t="s">
        <v>150</v>
      </c>
      <c r="E318" s="204" t="s">
        <v>608</v>
      </c>
      <c r="F318" s="205" t="s">
        <v>609</v>
      </c>
      <c r="G318" s="206" t="s">
        <v>256</v>
      </c>
      <c r="H318" s="207">
        <v>18.038</v>
      </c>
      <c r="I318" s="208"/>
      <c r="J318" s="209">
        <f>ROUND(I318*H318,2)</f>
        <v>0</v>
      </c>
      <c r="K318" s="205" t="s">
        <v>154</v>
      </c>
      <c r="L318" s="47"/>
      <c r="M318" s="210" t="s">
        <v>5</v>
      </c>
      <c r="N318" s="211" t="s">
        <v>43</v>
      </c>
      <c r="O318" s="48"/>
      <c r="P318" s="212">
        <f>O318*H318</f>
        <v>0</v>
      </c>
      <c r="Q318" s="212">
        <v>0</v>
      </c>
      <c r="R318" s="212">
        <f>Q318*H318</f>
        <v>0</v>
      </c>
      <c r="S318" s="212">
        <v>0</v>
      </c>
      <c r="T318" s="213">
        <f>S318*H318</f>
        <v>0</v>
      </c>
      <c r="AR318" s="25" t="s">
        <v>155</v>
      </c>
      <c r="AT318" s="25" t="s">
        <v>150</v>
      </c>
      <c r="AU318" s="25" t="s">
        <v>83</v>
      </c>
      <c r="AY318" s="25" t="s">
        <v>148</v>
      </c>
      <c r="BE318" s="214">
        <f>IF(N318="základní",J318,0)</f>
        <v>0</v>
      </c>
      <c r="BF318" s="214">
        <f>IF(N318="snížená",J318,0)</f>
        <v>0</v>
      </c>
      <c r="BG318" s="214">
        <f>IF(N318="zákl. přenesená",J318,0)</f>
        <v>0</v>
      </c>
      <c r="BH318" s="214">
        <f>IF(N318="sníž. přenesená",J318,0)</f>
        <v>0</v>
      </c>
      <c r="BI318" s="214">
        <f>IF(N318="nulová",J318,0)</f>
        <v>0</v>
      </c>
      <c r="BJ318" s="25" t="s">
        <v>80</v>
      </c>
      <c r="BK318" s="214">
        <f>ROUND(I318*H318,2)</f>
        <v>0</v>
      </c>
      <c r="BL318" s="25" t="s">
        <v>155</v>
      </c>
      <c r="BM318" s="25" t="s">
        <v>964</v>
      </c>
    </row>
    <row r="319" s="1" customFormat="1">
      <c r="B319" s="47"/>
      <c r="D319" s="215" t="s">
        <v>157</v>
      </c>
      <c r="F319" s="216" t="s">
        <v>258</v>
      </c>
      <c r="I319" s="176"/>
      <c r="L319" s="47"/>
      <c r="M319" s="217"/>
      <c r="N319" s="48"/>
      <c r="O319" s="48"/>
      <c r="P319" s="48"/>
      <c r="Q319" s="48"/>
      <c r="R319" s="48"/>
      <c r="S319" s="48"/>
      <c r="T319" s="86"/>
      <c r="AT319" s="25" t="s">
        <v>157</v>
      </c>
      <c r="AU319" s="25" t="s">
        <v>83</v>
      </c>
    </row>
    <row r="320" s="12" customFormat="1">
      <c r="B320" s="225"/>
      <c r="D320" s="215" t="s">
        <v>159</v>
      </c>
      <c r="E320" s="226" t="s">
        <v>5</v>
      </c>
      <c r="F320" s="227" t="s">
        <v>961</v>
      </c>
      <c r="H320" s="228">
        <v>18.038</v>
      </c>
      <c r="I320" s="229"/>
      <c r="L320" s="225"/>
      <c r="M320" s="230"/>
      <c r="N320" s="231"/>
      <c r="O320" s="231"/>
      <c r="P320" s="231"/>
      <c r="Q320" s="231"/>
      <c r="R320" s="231"/>
      <c r="S320" s="231"/>
      <c r="T320" s="232"/>
      <c r="AT320" s="226" t="s">
        <v>159</v>
      </c>
      <c r="AU320" s="226" t="s">
        <v>83</v>
      </c>
      <c r="AV320" s="12" t="s">
        <v>83</v>
      </c>
      <c r="AW320" s="12" t="s">
        <v>35</v>
      </c>
      <c r="AX320" s="12" t="s">
        <v>80</v>
      </c>
      <c r="AY320" s="226" t="s">
        <v>148</v>
      </c>
    </row>
    <row r="321" s="1" customFormat="1" ht="16.5" customHeight="1">
      <c r="B321" s="202"/>
      <c r="C321" s="203" t="s">
        <v>533</v>
      </c>
      <c r="D321" s="203" t="s">
        <v>150</v>
      </c>
      <c r="E321" s="204" t="s">
        <v>617</v>
      </c>
      <c r="F321" s="205" t="s">
        <v>618</v>
      </c>
      <c r="G321" s="206" t="s">
        <v>229</v>
      </c>
      <c r="H321" s="207">
        <v>48.100000000000001</v>
      </c>
      <c r="I321" s="208"/>
      <c r="J321" s="209">
        <f>ROUND(I321*H321,2)</f>
        <v>0</v>
      </c>
      <c r="K321" s="205" t="s">
        <v>154</v>
      </c>
      <c r="L321" s="47"/>
      <c r="M321" s="210" t="s">
        <v>5</v>
      </c>
      <c r="N321" s="211" t="s">
        <v>43</v>
      </c>
      <c r="O321" s="48"/>
      <c r="P321" s="212">
        <f>O321*H321</f>
        <v>0</v>
      </c>
      <c r="Q321" s="212">
        <v>0.378</v>
      </c>
      <c r="R321" s="212">
        <f>Q321*H321</f>
        <v>18.181799999999999</v>
      </c>
      <c r="S321" s="212">
        <v>0</v>
      </c>
      <c r="T321" s="213">
        <f>S321*H321</f>
        <v>0</v>
      </c>
      <c r="AR321" s="25" t="s">
        <v>155</v>
      </c>
      <c r="AT321" s="25" t="s">
        <v>150</v>
      </c>
      <c r="AU321" s="25" t="s">
        <v>83</v>
      </c>
      <c r="AY321" s="25" t="s">
        <v>148</v>
      </c>
      <c r="BE321" s="214">
        <f>IF(N321="základní",J321,0)</f>
        <v>0</v>
      </c>
      <c r="BF321" s="214">
        <f>IF(N321="snížená",J321,0)</f>
        <v>0</v>
      </c>
      <c r="BG321" s="214">
        <f>IF(N321="zákl. přenesená",J321,0)</f>
        <v>0</v>
      </c>
      <c r="BH321" s="214">
        <f>IF(N321="sníž. přenesená",J321,0)</f>
        <v>0</v>
      </c>
      <c r="BI321" s="214">
        <f>IF(N321="nulová",J321,0)</f>
        <v>0</v>
      </c>
      <c r="BJ321" s="25" t="s">
        <v>80</v>
      </c>
      <c r="BK321" s="214">
        <f>ROUND(I321*H321,2)</f>
        <v>0</v>
      </c>
      <c r="BL321" s="25" t="s">
        <v>155</v>
      </c>
      <c r="BM321" s="25" t="s">
        <v>965</v>
      </c>
    </row>
    <row r="322" s="1" customFormat="1">
      <c r="B322" s="47"/>
      <c r="D322" s="215" t="s">
        <v>157</v>
      </c>
      <c r="F322" s="216" t="s">
        <v>620</v>
      </c>
      <c r="I322" s="176"/>
      <c r="L322" s="47"/>
      <c r="M322" s="217"/>
      <c r="N322" s="48"/>
      <c r="O322" s="48"/>
      <c r="P322" s="48"/>
      <c r="Q322" s="48"/>
      <c r="R322" s="48"/>
      <c r="S322" s="48"/>
      <c r="T322" s="86"/>
      <c r="AT322" s="25" t="s">
        <v>157</v>
      </c>
      <c r="AU322" s="25" t="s">
        <v>83</v>
      </c>
    </row>
    <row r="323" s="12" customFormat="1">
      <c r="B323" s="225"/>
      <c r="D323" s="215" t="s">
        <v>159</v>
      </c>
      <c r="E323" s="226" t="s">
        <v>5</v>
      </c>
      <c r="F323" s="227" t="s">
        <v>966</v>
      </c>
      <c r="H323" s="228">
        <v>48.100000000000001</v>
      </c>
      <c r="I323" s="229"/>
      <c r="L323" s="225"/>
      <c r="M323" s="230"/>
      <c r="N323" s="231"/>
      <c r="O323" s="231"/>
      <c r="P323" s="231"/>
      <c r="Q323" s="231"/>
      <c r="R323" s="231"/>
      <c r="S323" s="231"/>
      <c r="T323" s="232"/>
      <c r="AT323" s="226" t="s">
        <v>159</v>
      </c>
      <c r="AU323" s="226" t="s">
        <v>83</v>
      </c>
      <c r="AV323" s="12" t="s">
        <v>83</v>
      </c>
      <c r="AW323" s="12" t="s">
        <v>35</v>
      </c>
      <c r="AX323" s="12" t="s">
        <v>80</v>
      </c>
      <c r="AY323" s="226" t="s">
        <v>148</v>
      </c>
    </row>
    <row r="324" s="1" customFormat="1" ht="16.5" customHeight="1">
      <c r="B324" s="202"/>
      <c r="C324" s="203" t="s">
        <v>538</v>
      </c>
      <c r="D324" s="203" t="s">
        <v>150</v>
      </c>
      <c r="E324" s="204" t="s">
        <v>623</v>
      </c>
      <c r="F324" s="205" t="s">
        <v>624</v>
      </c>
      <c r="G324" s="206" t="s">
        <v>229</v>
      </c>
      <c r="H324" s="207">
        <v>24.050000000000001</v>
      </c>
      <c r="I324" s="208"/>
      <c r="J324" s="209">
        <f>ROUND(I324*H324,2)</f>
        <v>0</v>
      </c>
      <c r="K324" s="205" t="s">
        <v>154</v>
      </c>
      <c r="L324" s="47"/>
      <c r="M324" s="210" t="s">
        <v>5</v>
      </c>
      <c r="N324" s="211" t="s">
        <v>43</v>
      </c>
      <c r="O324" s="48"/>
      <c r="P324" s="212">
        <f>O324*H324</f>
        <v>0</v>
      </c>
      <c r="Q324" s="212">
        <v>0.25094</v>
      </c>
      <c r="R324" s="212">
        <f>Q324*H324</f>
        <v>6.035107</v>
      </c>
      <c r="S324" s="212">
        <v>0</v>
      </c>
      <c r="T324" s="213">
        <f>S324*H324</f>
        <v>0</v>
      </c>
      <c r="AR324" s="25" t="s">
        <v>155</v>
      </c>
      <c r="AT324" s="25" t="s">
        <v>150</v>
      </c>
      <c r="AU324" s="25" t="s">
        <v>83</v>
      </c>
      <c r="AY324" s="25" t="s">
        <v>148</v>
      </c>
      <c r="BE324" s="214">
        <f>IF(N324="základní",J324,0)</f>
        <v>0</v>
      </c>
      <c r="BF324" s="214">
        <f>IF(N324="snížená",J324,0)</f>
        <v>0</v>
      </c>
      <c r="BG324" s="214">
        <f>IF(N324="zákl. přenesená",J324,0)</f>
        <v>0</v>
      </c>
      <c r="BH324" s="214">
        <f>IF(N324="sníž. přenesená",J324,0)</f>
        <v>0</v>
      </c>
      <c r="BI324" s="214">
        <f>IF(N324="nulová",J324,0)</f>
        <v>0</v>
      </c>
      <c r="BJ324" s="25" t="s">
        <v>80</v>
      </c>
      <c r="BK324" s="214">
        <f>ROUND(I324*H324,2)</f>
        <v>0</v>
      </c>
      <c r="BL324" s="25" t="s">
        <v>155</v>
      </c>
      <c r="BM324" s="25" t="s">
        <v>967</v>
      </c>
    </row>
    <row r="325" s="1" customFormat="1">
      <c r="B325" s="47"/>
      <c r="D325" s="215" t="s">
        <v>157</v>
      </c>
      <c r="F325" s="216" t="s">
        <v>626</v>
      </c>
      <c r="I325" s="176"/>
      <c r="L325" s="47"/>
      <c r="M325" s="217"/>
      <c r="N325" s="48"/>
      <c r="O325" s="48"/>
      <c r="P325" s="48"/>
      <c r="Q325" s="48"/>
      <c r="R325" s="48"/>
      <c r="S325" s="48"/>
      <c r="T325" s="86"/>
      <c r="AT325" s="25" t="s">
        <v>157</v>
      </c>
      <c r="AU325" s="25" t="s">
        <v>83</v>
      </c>
    </row>
    <row r="326" s="12" customFormat="1">
      <c r="B326" s="225"/>
      <c r="D326" s="215" t="s">
        <v>159</v>
      </c>
      <c r="E326" s="226" t="s">
        <v>5</v>
      </c>
      <c r="F326" s="227" t="s">
        <v>959</v>
      </c>
      <c r="H326" s="228">
        <v>24.050000000000001</v>
      </c>
      <c r="I326" s="229"/>
      <c r="L326" s="225"/>
      <c r="M326" s="230"/>
      <c r="N326" s="231"/>
      <c r="O326" s="231"/>
      <c r="P326" s="231"/>
      <c r="Q326" s="231"/>
      <c r="R326" s="231"/>
      <c r="S326" s="231"/>
      <c r="T326" s="232"/>
      <c r="AT326" s="226" t="s">
        <v>159</v>
      </c>
      <c r="AU326" s="226" t="s">
        <v>83</v>
      </c>
      <c r="AV326" s="12" t="s">
        <v>83</v>
      </c>
      <c r="AW326" s="12" t="s">
        <v>35</v>
      </c>
      <c r="AX326" s="12" t="s">
        <v>80</v>
      </c>
      <c r="AY326" s="226" t="s">
        <v>148</v>
      </c>
    </row>
    <row r="327" s="1" customFormat="1" ht="25.5" customHeight="1">
      <c r="B327" s="202"/>
      <c r="C327" s="203" t="s">
        <v>543</v>
      </c>
      <c r="D327" s="203" t="s">
        <v>150</v>
      </c>
      <c r="E327" s="204" t="s">
        <v>656</v>
      </c>
      <c r="F327" s="205" t="s">
        <v>657</v>
      </c>
      <c r="G327" s="206" t="s">
        <v>256</v>
      </c>
      <c r="H327" s="207">
        <v>24.216999999999999</v>
      </c>
      <c r="I327" s="208"/>
      <c r="J327" s="209">
        <f>ROUND(I327*H327,2)</f>
        <v>0</v>
      </c>
      <c r="K327" s="205" t="s">
        <v>154</v>
      </c>
      <c r="L327" s="47"/>
      <c r="M327" s="210" t="s">
        <v>5</v>
      </c>
      <c r="N327" s="211" t="s">
        <v>43</v>
      </c>
      <c r="O327" s="48"/>
      <c r="P327" s="212">
        <f>O327*H327</f>
        <v>0</v>
      </c>
      <c r="Q327" s="212">
        <v>0</v>
      </c>
      <c r="R327" s="212">
        <f>Q327*H327</f>
        <v>0</v>
      </c>
      <c r="S327" s="212">
        <v>0</v>
      </c>
      <c r="T327" s="213">
        <f>S327*H327</f>
        <v>0</v>
      </c>
      <c r="AR327" s="25" t="s">
        <v>155</v>
      </c>
      <c r="AT327" s="25" t="s">
        <v>150</v>
      </c>
      <c r="AU327" s="25" t="s">
        <v>83</v>
      </c>
      <c r="AY327" s="25" t="s">
        <v>148</v>
      </c>
      <c r="BE327" s="214">
        <f>IF(N327="základní",J327,0)</f>
        <v>0</v>
      </c>
      <c r="BF327" s="214">
        <f>IF(N327="snížená",J327,0)</f>
        <v>0</v>
      </c>
      <c r="BG327" s="214">
        <f>IF(N327="zákl. přenesená",J327,0)</f>
        <v>0</v>
      </c>
      <c r="BH327" s="214">
        <f>IF(N327="sníž. přenesená",J327,0)</f>
        <v>0</v>
      </c>
      <c r="BI327" s="214">
        <f>IF(N327="nulová",J327,0)</f>
        <v>0</v>
      </c>
      <c r="BJ327" s="25" t="s">
        <v>80</v>
      </c>
      <c r="BK327" s="214">
        <f>ROUND(I327*H327,2)</f>
        <v>0</v>
      </c>
      <c r="BL327" s="25" t="s">
        <v>155</v>
      </c>
      <c r="BM327" s="25" t="s">
        <v>968</v>
      </c>
    </row>
    <row r="328" s="1" customFormat="1">
      <c r="B328" s="47"/>
      <c r="D328" s="215" t="s">
        <v>157</v>
      </c>
      <c r="F328" s="216" t="s">
        <v>659</v>
      </c>
      <c r="I328" s="176"/>
      <c r="L328" s="47"/>
      <c r="M328" s="259"/>
      <c r="N328" s="260"/>
      <c r="O328" s="260"/>
      <c r="P328" s="260"/>
      <c r="Q328" s="260"/>
      <c r="R328" s="260"/>
      <c r="S328" s="260"/>
      <c r="T328" s="261"/>
      <c r="AT328" s="25" t="s">
        <v>157</v>
      </c>
      <c r="AU328" s="25" t="s">
        <v>83</v>
      </c>
    </row>
    <row r="329" s="1" customFormat="1" ht="6.96" customHeight="1">
      <c r="B329" s="68"/>
      <c r="C329" s="69"/>
      <c r="D329" s="69"/>
      <c r="E329" s="69"/>
      <c r="F329" s="69"/>
      <c r="G329" s="69"/>
      <c r="H329" s="69"/>
      <c r="I329" s="153"/>
      <c r="J329" s="69"/>
      <c r="K329" s="69"/>
      <c r="L329" s="47"/>
    </row>
  </sheetData>
  <autoFilter ref="C81:K328"/>
  <mergeCells count="10">
    <mergeCell ref="E7:H7"/>
    <mergeCell ref="E9:H9"/>
    <mergeCell ref="E24:H24"/>
    <mergeCell ref="E45:H45"/>
    <mergeCell ref="E47:H47"/>
    <mergeCell ref="J51:J52"/>
    <mergeCell ref="E72:H72"/>
    <mergeCell ref="E74:H74"/>
    <mergeCell ref="G1:H1"/>
    <mergeCell ref="L2:V2"/>
  </mergeCells>
  <hyperlinks>
    <hyperlink ref="F1:G1" location="C2" display="1) Krycí list soupisu"/>
    <hyperlink ref="G1:H1" location="C54" display="2) Rekapitulace"/>
    <hyperlink ref="J1" location="C81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23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1"/>
      <c r="B1" s="124"/>
      <c r="C1" s="124"/>
      <c r="D1" s="125" t="s">
        <v>1</v>
      </c>
      <c r="E1" s="124"/>
      <c r="F1" s="126" t="s">
        <v>112</v>
      </c>
      <c r="G1" s="126" t="s">
        <v>113</v>
      </c>
      <c r="H1" s="126"/>
      <c r="I1" s="127"/>
      <c r="J1" s="126" t="s">
        <v>114</v>
      </c>
      <c r="K1" s="125" t="s">
        <v>115</v>
      </c>
      <c r="L1" s="126" t="s">
        <v>116</v>
      </c>
      <c r="M1" s="126"/>
      <c r="N1" s="126"/>
      <c r="O1" s="126"/>
      <c r="P1" s="126"/>
      <c r="Q1" s="126"/>
      <c r="R1" s="126"/>
      <c r="S1" s="126"/>
      <c r="T1" s="126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ht="36.96" customHeight="1">
      <c r="L2" s="24" t="s">
        <v>8</v>
      </c>
      <c r="AT2" s="25" t="s">
        <v>93</v>
      </c>
    </row>
    <row r="3" ht="6.96" customHeight="1">
      <c r="B3" s="26"/>
      <c r="C3" s="27"/>
      <c r="D3" s="27"/>
      <c r="E3" s="27"/>
      <c r="F3" s="27"/>
      <c r="G3" s="27"/>
      <c r="H3" s="27"/>
      <c r="I3" s="128"/>
      <c r="J3" s="27"/>
      <c r="K3" s="28"/>
      <c r="AT3" s="25" t="s">
        <v>83</v>
      </c>
    </row>
    <row r="4" ht="36.96" customHeight="1">
      <c r="B4" s="29"/>
      <c r="C4" s="30"/>
      <c r="D4" s="31" t="s">
        <v>117</v>
      </c>
      <c r="E4" s="30"/>
      <c r="F4" s="30"/>
      <c r="G4" s="30"/>
      <c r="H4" s="30"/>
      <c r="I4" s="129"/>
      <c r="J4" s="30"/>
      <c r="K4" s="32"/>
      <c r="M4" s="33" t="s">
        <v>13</v>
      </c>
      <c r="AT4" s="25" t="s">
        <v>6</v>
      </c>
    </row>
    <row r="5" ht="6.96" customHeight="1">
      <c r="B5" s="29"/>
      <c r="C5" s="30"/>
      <c r="D5" s="30"/>
      <c r="E5" s="30"/>
      <c r="F5" s="30"/>
      <c r="G5" s="30"/>
      <c r="H5" s="30"/>
      <c r="I5" s="129"/>
      <c r="J5" s="30"/>
      <c r="K5" s="32"/>
    </row>
    <row r="6">
      <c r="B6" s="29"/>
      <c r="C6" s="30"/>
      <c r="D6" s="41" t="s">
        <v>19</v>
      </c>
      <c r="E6" s="30"/>
      <c r="F6" s="30"/>
      <c r="G6" s="30"/>
      <c r="H6" s="30"/>
      <c r="I6" s="129"/>
      <c r="J6" s="30"/>
      <c r="K6" s="32"/>
    </row>
    <row r="7" ht="16.5" customHeight="1">
      <c r="B7" s="29"/>
      <c r="C7" s="30"/>
      <c r="D7" s="30"/>
      <c r="E7" s="130" t="str">
        <f>'Rekapitulace stavby'!K6</f>
        <v>Zákupy - dostavba vodohospodářské infrastruktury na p.p.č.1609-II.etapa (bez dom.přípojek na p.p.č.1609/22,/23,/24,/25)</v>
      </c>
      <c r="F7" s="41"/>
      <c r="G7" s="41"/>
      <c r="H7" s="41"/>
      <c r="I7" s="129"/>
      <c r="J7" s="30"/>
      <c r="K7" s="32"/>
    </row>
    <row r="8" s="1" customFormat="1">
      <c r="B8" s="47"/>
      <c r="C8" s="48"/>
      <c r="D8" s="41" t="s">
        <v>118</v>
      </c>
      <c r="E8" s="48"/>
      <c r="F8" s="48"/>
      <c r="G8" s="48"/>
      <c r="H8" s="48"/>
      <c r="I8" s="131"/>
      <c r="J8" s="48"/>
      <c r="K8" s="52"/>
    </row>
    <row r="9" s="1" customFormat="1" ht="36.96" customHeight="1">
      <c r="B9" s="47"/>
      <c r="C9" s="48"/>
      <c r="D9" s="48"/>
      <c r="E9" s="132" t="s">
        <v>969</v>
      </c>
      <c r="F9" s="48"/>
      <c r="G9" s="48"/>
      <c r="H9" s="48"/>
      <c r="I9" s="131"/>
      <c r="J9" s="48"/>
      <c r="K9" s="52"/>
    </row>
    <row r="10" s="1" customFormat="1">
      <c r="B10" s="47"/>
      <c r="C10" s="48"/>
      <c r="D10" s="48"/>
      <c r="E10" s="48"/>
      <c r="F10" s="48"/>
      <c r="G10" s="48"/>
      <c r="H10" s="48"/>
      <c r="I10" s="131"/>
      <c r="J10" s="48"/>
      <c r="K10" s="52"/>
    </row>
    <row r="11" s="1" customFormat="1" ht="14.4" customHeight="1">
      <c r="B11" s="47"/>
      <c r="C11" s="48"/>
      <c r="D11" s="41" t="s">
        <v>21</v>
      </c>
      <c r="E11" s="48"/>
      <c r="F11" s="36" t="s">
        <v>90</v>
      </c>
      <c r="G11" s="48"/>
      <c r="H11" s="48"/>
      <c r="I11" s="133" t="s">
        <v>22</v>
      </c>
      <c r="J11" s="36" t="s">
        <v>784</v>
      </c>
      <c r="K11" s="52"/>
    </row>
    <row r="12" s="1" customFormat="1" ht="14.4" customHeight="1">
      <c r="B12" s="47"/>
      <c r="C12" s="48"/>
      <c r="D12" s="41" t="s">
        <v>23</v>
      </c>
      <c r="E12" s="48"/>
      <c r="F12" s="36" t="s">
        <v>24</v>
      </c>
      <c r="G12" s="48"/>
      <c r="H12" s="48"/>
      <c r="I12" s="133" t="s">
        <v>25</v>
      </c>
      <c r="J12" s="134" t="str">
        <f>'Rekapitulace stavby'!AN8</f>
        <v>23. 3. 2018</v>
      </c>
      <c r="K12" s="52"/>
    </row>
    <row r="13" s="1" customFormat="1" ht="10.8" customHeight="1">
      <c r="B13" s="47"/>
      <c r="C13" s="48"/>
      <c r="D13" s="48"/>
      <c r="E13" s="48"/>
      <c r="F13" s="48"/>
      <c r="G13" s="48"/>
      <c r="H13" s="48"/>
      <c r="I13" s="131"/>
      <c r="J13" s="48"/>
      <c r="K13" s="52"/>
    </row>
    <row r="14" s="1" customFormat="1" ht="14.4" customHeight="1">
      <c r="B14" s="47"/>
      <c r="C14" s="48"/>
      <c r="D14" s="41" t="s">
        <v>27</v>
      </c>
      <c r="E14" s="48"/>
      <c r="F14" s="48"/>
      <c r="G14" s="48"/>
      <c r="H14" s="48"/>
      <c r="I14" s="133" t="s">
        <v>28</v>
      </c>
      <c r="J14" s="36" t="s">
        <v>5</v>
      </c>
      <c r="K14" s="52"/>
    </row>
    <row r="15" s="1" customFormat="1" ht="18" customHeight="1">
      <c r="B15" s="47"/>
      <c r="C15" s="48"/>
      <c r="D15" s="48"/>
      <c r="E15" s="36" t="s">
        <v>29</v>
      </c>
      <c r="F15" s="48"/>
      <c r="G15" s="48"/>
      <c r="H15" s="48"/>
      <c r="I15" s="133" t="s">
        <v>30</v>
      </c>
      <c r="J15" s="36" t="s">
        <v>5</v>
      </c>
      <c r="K15" s="52"/>
    </row>
    <row r="16" s="1" customFormat="1" ht="6.96" customHeight="1">
      <c r="B16" s="47"/>
      <c r="C16" s="48"/>
      <c r="D16" s="48"/>
      <c r="E16" s="48"/>
      <c r="F16" s="48"/>
      <c r="G16" s="48"/>
      <c r="H16" s="48"/>
      <c r="I16" s="131"/>
      <c r="J16" s="48"/>
      <c r="K16" s="52"/>
    </row>
    <row r="17" s="1" customFormat="1" ht="14.4" customHeight="1">
      <c r="B17" s="47"/>
      <c r="C17" s="48"/>
      <c r="D17" s="41" t="s">
        <v>31</v>
      </c>
      <c r="E17" s="48"/>
      <c r="F17" s="48"/>
      <c r="G17" s="48"/>
      <c r="H17" s="48"/>
      <c r="I17" s="133" t="s">
        <v>28</v>
      </c>
      <c r="J17" s="36" t="str">
        <f>IF('Rekapitulace stavby'!AN13="Vyplň údaj","",IF('Rekapitulace stavby'!AN13="","",'Rekapitulace stavby'!AN13))</f>
        <v/>
      </c>
      <c r="K17" s="52"/>
    </row>
    <row r="18" s="1" customFormat="1" ht="18" customHeight="1">
      <c r="B18" s="47"/>
      <c r="C18" s="48"/>
      <c r="D18" s="48"/>
      <c r="E18" s="36" t="str">
        <f>IF('Rekapitulace stavby'!E14="Vyplň údaj","",IF('Rekapitulace stavby'!E14="","",'Rekapitulace stavby'!E14))</f>
        <v/>
      </c>
      <c r="F18" s="48"/>
      <c r="G18" s="48"/>
      <c r="H18" s="48"/>
      <c r="I18" s="133" t="s">
        <v>30</v>
      </c>
      <c r="J18" s="36" t="str">
        <f>IF('Rekapitulace stavby'!AN14="Vyplň údaj","",IF('Rekapitulace stavby'!AN14="","",'Rekapitulace stavby'!AN14))</f>
        <v/>
      </c>
      <c r="K18" s="52"/>
    </row>
    <row r="19" s="1" customFormat="1" ht="6.96" customHeight="1">
      <c r="B19" s="47"/>
      <c r="C19" s="48"/>
      <c r="D19" s="48"/>
      <c r="E19" s="48"/>
      <c r="F19" s="48"/>
      <c r="G19" s="48"/>
      <c r="H19" s="48"/>
      <c r="I19" s="131"/>
      <c r="J19" s="48"/>
      <c r="K19" s="52"/>
    </row>
    <row r="20" s="1" customFormat="1" ht="14.4" customHeight="1">
      <c r="B20" s="47"/>
      <c r="C20" s="48"/>
      <c r="D20" s="41" t="s">
        <v>33</v>
      </c>
      <c r="E20" s="48"/>
      <c r="F20" s="48"/>
      <c r="G20" s="48"/>
      <c r="H20" s="48"/>
      <c r="I20" s="133" t="s">
        <v>28</v>
      </c>
      <c r="J20" s="36" t="s">
        <v>5</v>
      </c>
      <c r="K20" s="52"/>
    </row>
    <row r="21" s="1" customFormat="1" ht="18" customHeight="1">
      <c r="B21" s="47"/>
      <c r="C21" s="48"/>
      <c r="D21" s="48"/>
      <c r="E21" s="36" t="s">
        <v>34</v>
      </c>
      <c r="F21" s="48"/>
      <c r="G21" s="48"/>
      <c r="H21" s="48"/>
      <c r="I21" s="133" t="s">
        <v>30</v>
      </c>
      <c r="J21" s="36" t="s">
        <v>5</v>
      </c>
      <c r="K21" s="52"/>
    </row>
    <row r="22" s="1" customFormat="1" ht="6.96" customHeight="1">
      <c r="B22" s="47"/>
      <c r="C22" s="48"/>
      <c r="D22" s="48"/>
      <c r="E22" s="48"/>
      <c r="F22" s="48"/>
      <c r="G22" s="48"/>
      <c r="H22" s="48"/>
      <c r="I22" s="131"/>
      <c r="J22" s="48"/>
      <c r="K22" s="52"/>
    </row>
    <row r="23" s="1" customFormat="1" ht="14.4" customHeight="1">
      <c r="B23" s="47"/>
      <c r="C23" s="48"/>
      <c r="D23" s="41" t="s">
        <v>36</v>
      </c>
      <c r="E23" s="48"/>
      <c r="F23" s="48"/>
      <c r="G23" s="48"/>
      <c r="H23" s="48"/>
      <c r="I23" s="131"/>
      <c r="J23" s="48"/>
      <c r="K23" s="52"/>
    </row>
    <row r="24" s="6" customFormat="1" ht="57" customHeight="1">
      <c r="B24" s="135"/>
      <c r="C24" s="136"/>
      <c r="D24" s="136"/>
      <c r="E24" s="45" t="s">
        <v>37</v>
      </c>
      <c r="F24" s="45"/>
      <c r="G24" s="45"/>
      <c r="H24" s="45"/>
      <c r="I24" s="137"/>
      <c r="J24" s="136"/>
      <c r="K24" s="138"/>
    </row>
    <row r="25" s="1" customFormat="1" ht="6.96" customHeight="1">
      <c r="B25" s="47"/>
      <c r="C25" s="48"/>
      <c r="D25" s="48"/>
      <c r="E25" s="48"/>
      <c r="F25" s="48"/>
      <c r="G25" s="48"/>
      <c r="H25" s="48"/>
      <c r="I25" s="131"/>
      <c r="J25" s="48"/>
      <c r="K25" s="52"/>
    </row>
    <row r="26" s="1" customFormat="1" ht="6.96" customHeight="1">
      <c r="B26" s="47"/>
      <c r="C26" s="48"/>
      <c r="D26" s="83"/>
      <c r="E26" s="83"/>
      <c r="F26" s="83"/>
      <c r="G26" s="83"/>
      <c r="H26" s="83"/>
      <c r="I26" s="139"/>
      <c r="J26" s="83"/>
      <c r="K26" s="140"/>
    </row>
    <row r="27" s="1" customFormat="1" ht="25.44" customHeight="1">
      <c r="B27" s="47"/>
      <c r="C27" s="48"/>
      <c r="D27" s="141" t="s">
        <v>38</v>
      </c>
      <c r="E27" s="48"/>
      <c r="F27" s="48"/>
      <c r="G27" s="48"/>
      <c r="H27" s="48"/>
      <c r="I27" s="131"/>
      <c r="J27" s="142">
        <f>ROUND(J81,2)</f>
        <v>0</v>
      </c>
      <c r="K27" s="52"/>
    </row>
    <row r="28" s="1" customFormat="1" ht="6.96" customHeight="1">
      <c r="B28" s="47"/>
      <c r="C28" s="48"/>
      <c r="D28" s="83"/>
      <c r="E28" s="83"/>
      <c r="F28" s="83"/>
      <c r="G28" s="83"/>
      <c r="H28" s="83"/>
      <c r="I28" s="139"/>
      <c r="J28" s="83"/>
      <c r="K28" s="140"/>
    </row>
    <row r="29" s="1" customFormat="1" ht="14.4" customHeight="1">
      <c r="B29" s="47"/>
      <c r="C29" s="48"/>
      <c r="D29" s="48"/>
      <c r="E29" s="48"/>
      <c r="F29" s="53" t="s">
        <v>40</v>
      </c>
      <c r="G29" s="48"/>
      <c r="H29" s="48"/>
      <c r="I29" s="143" t="s">
        <v>39</v>
      </c>
      <c r="J29" s="53" t="s">
        <v>41</v>
      </c>
      <c r="K29" s="52"/>
    </row>
    <row r="30" s="1" customFormat="1" ht="14.4" customHeight="1">
      <c r="B30" s="47"/>
      <c r="C30" s="48"/>
      <c r="D30" s="56" t="s">
        <v>42</v>
      </c>
      <c r="E30" s="56" t="s">
        <v>43</v>
      </c>
      <c r="F30" s="144">
        <f>ROUND(SUM(BE81:BE206), 2)</f>
        <v>0</v>
      </c>
      <c r="G30" s="48"/>
      <c r="H30" s="48"/>
      <c r="I30" s="145">
        <v>0.20999999999999999</v>
      </c>
      <c r="J30" s="144">
        <f>ROUND(ROUND((SUM(BE81:BE206)), 2)*I30, 2)</f>
        <v>0</v>
      </c>
      <c r="K30" s="52"/>
    </row>
    <row r="31" s="1" customFormat="1" ht="14.4" customHeight="1">
      <c r="B31" s="47"/>
      <c r="C31" s="48"/>
      <c r="D31" s="48"/>
      <c r="E31" s="56" t="s">
        <v>44</v>
      </c>
      <c r="F31" s="144">
        <f>ROUND(SUM(BF81:BF206), 2)</f>
        <v>0</v>
      </c>
      <c r="G31" s="48"/>
      <c r="H31" s="48"/>
      <c r="I31" s="145">
        <v>0.14999999999999999</v>
      </c>
      <c r="J31" s="144">
        <f>ROUND(ROUND((SUM(BF81:BF206)), 2)*I31, 2)</f>
        <v>0</v>
      </c>
      <c r="K31" s="52"/>
    </row>
    <row r="32" hidden="1" s="1" customFormat="1" ht="14.4" customHeight="1">
      <c r="B32" s="47"/>
      <c r="C32" s="48"/>
      <c r="D32" s="48"/>
      <c r="E32" s="56" t="s">
        <v>45</v>
      </c>
      <c r="F32" s="144">
        <f>ROUND(SUM(BG81:BG206), 2)</f>
        <v>0</v>
      </c>
      <c r="G32" s="48"/>
      <c r="H32" s="48"/>
      <c r="I32" s="145">
        <v>0.20999999999999999</v>
      </c>
      <c r="J32" s="144">
        <v>0</v>
      </c>
      <c r="K32" s="52"/>
    </row>
    <row r="33" hidden="1" s="1" customFormat="1" ht="14.4" customHeight="1">
      <c r="B33" s="47"/>
      <c r="C33" s="48"/>
      <c r="D33" s="48"/>
      <c r="E33" s="56" t="s">
        <v>46</v>
      </c>
      <c r="F33" s="144">
        <f>ROUND(SUM(BH81:BH206), 2)</f>
        <v>0</v>
      </c>
      <c r="G33" s="48"/>
      <c r="H33" s="48"/>
      <c r="I33" s="145">
        <v>0.14999999999999999</v>
      </c>
      <c r="J33" s="144">
        <v>0</v>
      </c>
      <c r="K33" s="52"/>
    </row>
    <row r="34" hidden="1" s="1" customFormat="1" ht="14.4" customHeight="1">
      <c r="B34" s="47"/>
      <c r="C34" s="48"/>
      <c r="D34" s="48"/>
      <c r="E34" s="56" t="s">
        <v>47</v>
      </c>
      <c r="F34" s="144">
        <f>ROUND(SUM(BI81:BI206), 2)</f>
        <v>0</v>
      </c>
      <c r="G34" s="48"/>
      <c r="H34" s="48"/>
      <c r="I34" s="145">
        <v>0</v>
      </c>
      <c r="J34" s="144">
        <v>0</v>
      </c>
      <c r="K34" s="52"/>
    </row>
    <row r="35" s="1" customFormat="1" ht="6.96" customHeight="1">
      <c r="B35" s="47"/>
      <c r="C35" s="48"/>
      <c r="D35" s="48"/>
      <c r="E35" s="48"/>
      <c r="F35" s="48"/>
      <c r="G35" s="48"/>
      <c r="H35" s="48"/>
      <c r="I35" s="131"/>
      <c r="J35" s="48"/>
      <c r="K35" s="52"/>
    </row>
    <row r="36" s="1" customFormat="1" ht="25.44" customHeight="1">
      <c r="B36" s="47"/>
      <c r="C36" s="146"/>
      <c r="D36" s="147" t="s">
        <v>48</v>
      </c>
      <c r="E36" s="89"/>
      <c r="F36" s="89"/>
      <c r="G36" s="148" t="s">
        <v>49</v>
      </c>
      <c r="H36" s="149" t="s">
        <v>50</v>
      </c>
      <c r="I36" s="150"/>
      <c r="J36" s="151">
        <f>SUM(J27:J34)</f>
        <v>0</v>
      </c>
      <c r="K36" s="152"/>
    </row>
    <row r="37" s="1" customFormat="1" ht="14.4" customHeight="1">
      <c r="B37" s="68"/>
      <c r="C37" s="69"/>
      <c r="D37" s="69"/>
      <c r="E37" s="69"/>
      <c r="F37" s="69"/>
      <c r="G37" s="69"/>
      <c r="H37" s="69"/>
      <c r="I37" s="153"/>
      <c r="J37" s="69"/>
      <c r="K37" s="70"/>
    </row>
    <row r="41" s="1" customFormat="1" ht="6.96" customHeight="1">
      <c r="B41" s="71"/>
      <c r="C41" s="72"/>
      <c r="D41" s="72"/>
      <c r="E41" s="72"/>
      <c r="F41" s="72"/>
      <c r="G41" s="72"/>
      <c r="H41" s="72"/>
      <c r="I41" s="154"/>
      <c r="J41" s="72"/>
      <c r="K41" s="155"/>
    </row>
    <row r="42" s="1" customFormat="1" ht="36.96" customHeight="1">
      <c r="B42" s="47"/>
      <c r="C42" s="31" t="s">
        <v>121</v>
      </c>
      <c r="D42" s="48"/>
      <c r="E42" s="48"/>
      <c r="F42" s="48"/>
      <c r="G42" s="48"/>
      <c r="H42" s="48"/>
      <c r="I42" s="131"/>
      <c r="J42" s="48"/>
      <c r="K42" s="52"/>
    </row>
    <row r="43" s="1" customFormat="1" ht="6.96" customHeight="1">
      <c r="B43" s="47"/>
      <c r="C43" s="48"/>
      <c r="D43" s="48"/>
      <c r="E43" s="48"/>
      <c r="F43" s="48"/>
      <c r="G43" s="48"/>
      <c r="H43" s="48"/>
      <c r="I43" s="131"/>
      <c r="J43" s="48"/>
      <c r="K43" s="52"/>
    </row>
    <row r="44" s="1" customFormat="1" ht="14.4" customHeight="1">
      <c r="B44" s="47"/>
      <c r="C44" s="41" t="s">
        <v>19</v>
      </c>
      <c r="D44" s="48"/>
      <c r="E44" s="48"/>
      <c r="F44" s="48"/>
      <c r="G44" s="48"/>
      <c r="H44" s="48"/>
      <c r="I44" s="131"/>
      <c r="J44" s="48"/>
      <c r="K44" s="52"/>
    </row>
    <row r="45" s="1" customFormat="1" ht="16.5" customHeight="1">
      <c r="B45" s="47"/>
      <c r="C45" s="48"/>
      <c r="D45" s="48"/>
      <c r="E45" s="130" t="str">
        <f>E7</f>
        <v>Zákupy - dostavba vodohospodářské infrastruktury na p.p.č.1609-II.etapa (bez dom.přípojek na p.p.č.1609/22,/23,/24,/25)</v>
      </c>
      <c r="F45" s="41"/>
      <c r="G45" s="41"/>
      <c r="H45" s="41"/>
      <c r="I45" s="131"/>
      <c r="J45" s="48"/>
      <c r="K45" s="52"/>
    </row>
    <row r="46" s="1" customFormat="1" ht="14.4" customHeight="1">
      <c r="B46" s="47"/>
      <c r="C46" s="41" t="s">
        <v>118</v>
      </c>
      <c r="D46" s="48"/>
      <c r="E46" s="48"/>
      <c r="F46" s="48"/>
      <c r="G46" s="48"/>
      <c r="H46" s="48"/>
      <c r="I46" s="131"/>
      <c r="J46" s="48"/>
      <c r="K46" s="52"/>
    </row>
    <row r="47" s="1" customFormat="1" ht="17.25" customHeight="1">
      <c r="B47" s="47"/>
      <c r="C47" s="48"/>
      <c r="D47" s="48"/>
      <c r="E47" s="132" t="str">
        <f>E9</f>
        <v>SO 02.2 - Kanalizační přípojky (bez domovních přípojek na p.p.č.1609/22,/23,/24,/25)</v>
      </c>
      <c r="F47" s="48"/>
      <c r="G47" s="48"/>
      <c r="H47" s="48"/>
      <c r="I47" s="131"/>
      <c r="J47" s="48"/>
      <c r="K47" s="52"/>
    </row>
    <row r="48" s="1" customFormat="1" ht="6.96" customHeight="1">
      <c r="B48" s="47"/>
      <c r="C48" s="48"/>
      <c r="D48" s="48"/>
      <c r="E48" s="48"/>
      <c r="F48" s="48"/>
      <c r="G48" s="48"/>
      <c r="H48" s="48"/>
      <c r="I48" s="131"/>
      <c r="J48" s="48"/>
      <c r="K48" s="52"/>
    </row>
    <row r="49" s="1" customFormat="1" ht="18" customHeight="1">
      <c r="B49" s="47"/>
      <c r="C49" s="41" t="s">
        <v>23</v>
      </c>
      <c r="D49" s="48"/>
      <c r="E49" s="48"/>
      <c r="F49" s="36" t="str">
        <f>F12</f>
        <v>Zákupy</v>
      </c>
      <c r="G49" s="48"/>
      <c r="H49" s="48"/>
      <c r="I49" s="133" t="s">
        <v>25</v>
      </c>
      <c r="J49" s="134" t="str">
        <f>IF(J12="","",J12)</f>
        <v>23. 3. 2018</v>
      </c>
      <c r="K49" s="52"/>
    </row>
    <row r="50" s="1" customFormat="1" ht="6.96" customHeight="1">
      <c r="B50" s="47"/>
      <c r="C50" s="48"/>
      <c r="D50" s="48"/>
      <c r="E50" s="48"/>
      <c r="F50" s="48"/>
      <c r="G50" s="48"/>
      <c r="H50" s="48"/>
      <c r="I50" s="131"/>
      <c r="J50" s="48"/>
      <c r="K50" s="52"/>
    </row>
    <row r="51" s="1" customFormat="1">
      <c r="B51" s="47"/>
      <c r="C51" s="41" t="s">
        <v>27</v>
      </c>
      <c r="D51" s="48"/>
      <c r="E51" s="48"/>
      <c r="F51" s="36" t="str">
        <f>E15</f>
        <v>Město Zákupy</v>
      </c>
      <c r="G51" s="48"/>
      <c r="H51" s="48"/>
      <c r="I51" s="133" t="s">
        <v>33</v>
      </c>
      <c r="J51" s="45" t="str">
        <f>E21</f>
        <v>Vodohospodářské projekty s.r.o.</v>
      </c>
      <c r="K51" s="52"/>
    </row>
    <row r="52" s="1" customFormat="1" ht="14.4" customHeight="1">
      <c r="B52" s="47"/>
      <c r="C52" s="41" t="s">
        <v>31</v>
      </c>
      <c r="D52" s="48"/>
      <c r="E52" s="48"/>
      <c r="F52" s="36" t="str">
        <f>IF(E18="","",E18)</f>
        <v/>
      </c>
      <c r="G52" s="48"/>
      <c r="H52" s="48"/>
      <c r="I52" s="131"/>
      <c r="J52" s="156"/>
      <c r="K52" s="52"/>
    </row>
    <row r="53" s="1" customFormat="1" ht="10.32" customHeight="1">
      <c r="B53" s="47"/>
      <c r="C53" s="48"/>
      <c r="D53" s="48"/>
      <c r="E53" s="48"/>
      <c r="F53" s="48"/>
      <c r="G53" s="48"/>
      <c r="H53" s="48"/>
      <c r="I53" s="131"/>
      <c r="J53" s="48"/>
      <c r="K53" s="52"/>
    </row>
    <row r="54" s="1" customFormat="1" ht="29.28" customHeight="1">
      <c r="B54" s="47"/>
      <c r="C54" s="157" t="s">
        <v>122</v>
      </c>
      <c r="D54" s="146"/>
      <c r="E54" s="146"/>
      <c r="F54" s="146"/>
      <c r="G54" s="146"/>
      <c r="H54" s="146"/>
      <c r="I54" s="158"/>
      <c r="J54" s="159" t="s">
        <v>123</v>
      </c>
      <c r="K54" s="160"/>
    </row>
    <row r="55" s="1" customFormat="1" ht="10.32" customHeight="1">
      <c r="B55" s="47"/>
      <c r="C55" s="48"/>
      <c r="D55" s="48"/>
      <c r="E55" s="48"/>
      <c r="F55" s="48"/>
      <c r="G55" s="48"/>
      <c r="H55" s="48"/>
      <c r="I55" s="131"/>
      <c r="J55" s="48"/>
      <c r="K55" s="52"/>
    </row>
    <row r="56" s="1" customFormat="1" ht="29.28" customHeight="1">
      <c r="B56" s="47"/>
      <c r="C56" s="161" t="s">
        <v>124</v>
      </c>
      <c r="D56" s="48"/>
      <c r="E56" s="48"/>
      <c r="F56" s="48"/>
      <c r="G56" s="48"/>
      <c r="H56" s="48"/>
      <c r="I56" s="131"/>
      <c r="J56" s="142">
        <f>J81</f>
        <v>0</v>
      </c>
      <c r="K56" s="52"/>
      <c r="AU56" s="25" t="s">
        <v>125</v>
      </c>
    </row>
    <row r="57" s="7" customFormat="1" ht="24.96" customHeight="1">
      <c r="B57" s="162"/>
      <c r="C57" s="163"/>
      <c r="D57" s="164" t="s">
        <v>126</v>
      </c>
      <c r="E57" s="165"/>
      <c r="F57" s="165"/>
      <c r="G57" s="165"/>
      <c r="H57" s="165"/>
      <c r="I57" s="166"/>
      <c r="J57" s="167">
        <f>J82</f>
        <v>0</v>
      </c>
      <c r="K57" s="168"/>
    </row>
    <row r="58" s="8" customFormat="1" ht="19.92" customHeight="1">
      <c r="B58" s="169"/>
      <c r="C58" s="170"/>
      <c r="D58" s="171" t="s">
        <v>127</v>
      </c>
      <c r="E58" s="172"/>
      <c r="F58" s="172"/>
      <c r="G58" s="172"/>
      <c r="H58" s="172"/>
      <c r="I58" s="173"/>
      <c r="J58" s="174">
        <f>J83</f>
        <v>0</v>
      </c>
      <c r="K58" s="175"/>
    </row>
    <row r="59" s="8" customFormat="1" ht="19.92" customHeight="1">
      <c r="B59" s="169"/>
      <c r="C59" s="170"/>
      <c r="D59" s="171" t="s">
        <v>128</v>
      </c>
      <c r="E59" s="172"/>
      <c r="F59" s="172"/>
      <c r="G59" s="172"/>
      <c r="H59" s="172"/>
      <c r="I59" s="173"/>
      <c r="J59" s="174">
        <f>J178</f>
        <v>0</v>
      </c>
      <c r="K59" s="175"/>
    </row>
    <row r="60" s="8" customFormat="1" ht="19.92" customHeight="1">
      <c r="B60" s="169"/>
      <c r="C60" s="170"/>
      <c r="D60" s="171" t="s">
        <v>129</v>
      </c>
      <c r="E60" s="172"/>
      <c r="F60" s="172"/>
      <c r="G60" s="172"/>
      <c r="H60" s="172"/>
      <c r="I60" s="173"/>
      <c r="J60" s="174">
        <f>J189</f>
        <v>0</v>
      </c>
      <c r="K60" s="175"/>
    </row>
    <row r="61" s="8" customFormat="1" ht="19.92" customHeight="1">
      <c r="B61" s="169"/>
      <c r="C61" s="170"/>
      <c r="D61" s="171" t="s">
        <v>130</v>
      </c>
      <c r="E61" s="172"/>
      <c r="F61" s="172"/>
      <c r="G61" s="172"/>
      <c r="H61" s="172"/>
      <c r="I61" s="173"/>
      <c r="J61" s="174">
        <f>J204</f>
        <v>0</v>
      </c>
      <c r="K61" s="175"/>
    </row>
    <row r="62" s="1" customFormat="1" ht="21.84" customHeight="1">
      <c r="B62" s="47"/>
      <c r="C62" s="48"/>
      <c r="D62" s="48"/>
      <c r="E62" s="48"/>
      <c r="F62" s="48"/>
      <c r="G62" s="48"/>
      <c r="H62" s="48"/>
      <c r="I62" s="131"/>
      <c r="J62" s="48"/>
      <c r="K62" s="52"/>
    </row>
    <row r="63" s="1" customFormat="1" ht="6.96" customHeight="1">
      <c r="B63" s="68"/>
      <c r="C63" s="69"/>
      <c r="D63" s="69"/>
      <c r="E63" s="69"/>
      <c r="F63" s="69"/>
      <c r="G63" s="69"/>
      <c r="H63" s="69"/>
      <c r="I63" s="153"/>
      <c r="J63" s="69"/>
      <c r="K63" s="70"/>
    </row>
    <row r="67" s="1" customFormat="1" ht="6.96" customHeight="1">
      <c r="B67" s="71"/>
      <c r="C67" s="72"/>
      <c r="D67" s="72"/>
      <c r="E67" s="72"/>
      <c r="F67" s="72"/>
      <c r="G67" s="72"/>
      <c r="H67" s="72"/>
      <c r="I67" s="154"/>
      <c r="J67" s="72"/>
      <c r="K67" s="72"/>
      <c r="L67" s="47"/>
    </row>
    <row r="68" s="1" customFormat="1" ht="36.96" customHeight="1">
      <c r="B68" s="47"/>
      <c r="C68" s="73" t="s">
        <v>132</v>
      </c>
      <c r="I68" s="176"/>
      <c r="L68" s="47"/>
    </row>
    <row r="69" s="1" customFormat="1" ht="6.96" customHeight="1">
      <c r="B69" s="47"/>
      <c r="I69" s="176"/>
      <c r="L69" s="47"/>
    </row>
    <row r="70" s="1" customFormat="1" ht="14.4" customHeight="1">
      <c r="B70" s="47"/>
      <c r="C70" s="75" t="s">
        <v>19</v>
      </c>
      <c r="I70" s="176"/>
      <c r="L70" s="47"/>
    </row>
    <row r="71" s="1" customFormat="1" ht="16.5" customHeight="1">
      <c r="B71" s="47"/>
      <c r="E71" s="177" t="str">
        <f>E7</f>
        <v>Zákupy - dostavba vodohospodářské infrastruktury na p.p.č.1609-II.etapa (bez dom.přípojek na p.p.č.1609/22,/23,/24,/25)</v>
      </c>
      <c r="F71" s="75"/>
      <c r="G71" s="75"/>
      <c r="H71" s="75"/>
      <c r="I71" s="176"/>
      <c r="L71" s="47"/>
    </row>
    <row r="72" s="1" customFormat="1" ht="14.4" customHeight="1">
      <c r="B72" s="47"/>
      <c r="C72" s="75" t="s">
        <v>118</v>
      </c>
      <c r="I72" s="176"/>
      <c r="L72" s="47"/>
    </row>
    <row r="73" s="1" customFormat="1" ht="17.25" customHeight="1">
      <c r="B73" s="47"/>
      <c r="E73" s="78" t="str">
        <f>E9</f>
        <v>SO 02.2 - Kanalizační přípojky (bez domovních přípojek na p.p.č.1609/22,/23,/24,/25)</v>
      </c>
      <c r="F73" s="1"/>
      <c r="G73" s="1"/>
      <c r="H73" s="1"/>
      <c r="I73" s="176"/>
      <c r="L73" s="47"/>
    </row>
    <row r="74" s="1" customFormat="1" ht="6.96" customHeight="1">
      <c r="B74" s="47"/>
      <c r="I74" s="176"/>
      <c r="L74" s="47"/>
    </row>
    <row r="75" s="1" customFormat="1" ht="18" customHeight="1">
      <c r="B75" s="47"/>
      <c r="C75" s="75" t="s">
        <v>23</v>
      </c>
      <c r="F75" s="178" t="str">
        <f>F12</f>
        <v>Zákupy</v>
      </c>
      <c r="I75" s="179" t="s">
        <v>25</v>
      </c>
      <c r="J75" s="80" t="str">
        <f>IF(J12="","",J12)</f>
        <v>23. 3. 2018</v>
      </c>
      <c r="L75" s="47"/>
    </row>
    <row r="76" s="1" customFormat="1" ht="6.96" customHeight="1">
      <c r="B76" s="47"/>
      <c r="I76" s="176"/>
      <c r="L76" s="47"/>
    </row>
    <row r="77" s="1" customFormat="1">
      <c r="B77" s="47"/>
      <c r="C77" s="75" t="s">
        <v>27</v>
      </c>
      <c r="F77" s="178" t="str">
        <f>E15</f>
        <v>Město Zákupy</v>
      </c>
      <c r="I77" s="179" t="s">
        <v>33</v>
      </c>
      <c r="J77" s="178" t="str">
        <f>E21</f>
        <v>Vodohospodářské projekty s.r.o.</v>
      </c>
      <c r="L77" s="47"/>
    </row>
    <row r="78" s="1" customFormat="1" ht="14.4" customHeight="1">
      <c r="B78" s="47"/>
      <c r="C78" s="75" t="s">
        <v>31</v>
      </c>
      <c r="F78" s="178" t="str">
        <f>IF(E18="","",E18)</f>
        <v/>
      </c>
      <c r="I78" s="176"/>
      <c r="L78" s="47"/>
    </row>
    <row r="79" s="1" customFormat="1" ht="10.32" customHeight="1">
      <c r="B79" s="47"/>
      <c r="I79" s="176"/>
      <c r="L79" s="47"/>
    </row>
    <row r="80" s="9" customFormat="1" ht="29.28" customHeight="1">
      <c r="B80" s="180"/>
      <c r="C80" s="181" t="s">
        <v>133</v>
      </c>
      <c r="D80" s="182" t="s">
        <v>57</v>
      </c>
      <c r="E80" s="182" t="s">
        <v>53</v>
      </c>
      <c r="F80" s="182" t="s">
        <v>134</v>
      </c>
      <c r="G80" s="182" t="s">
        <v>135</v>
      </c>
      <c r="H80" s="182" t="s">
        <v>136</v>
      </c>
      <c r="I80" s="183" t="s">
        <v>137</v>
      </c>
      <c r="J80" s="182" t="s">
        <v>123</v>
      </c>
      <c r="K80" s="184" t="s">
        <v>138</v>
      </c>
      <c r="L80" s="180"/>
      <c r="M80" s="93" t="s">
        <v>139</v>
      </c>
      <c r="N80" s="94" t="s">
        <v>42</v>
      </c>
      <c r="O80" s="94" t="s">
        <v>140</v>
      </c>
      <c r="P80" s="94" t="s">
        <v>141</v>
      </c>
      <c r="Q80" s="94" t="s">
        <v>142</v>
      </c>
      <c r="R80" s="94" t="s">
        <v>143</v>
      </c>
      <c r="S80" s="94" t="s">
        <v>144</v>
      </c>
      <c r="T80" s="95" t="s">
        <v>145</v>
      </c>
    </row>
    <row r="81" s="1" customFormat="1" ht="29.28" customHeight="1">
      <c r="B81" s="47"/>
      <c r="C81" s="97" t="s">
        <v>124</v>
      </c>
      <c r="I81" s="176"/>
      <c r="J81" s="185">
        <f>BK81</f>
        <v>0</v>
      </c>
      <c r="L81" s="47"/>
      <c r="M81" s="96"/>
      <c r="N81" s="83"/>
      <c r="O81" s="83"/>
      <c r="P81" s="186">
        <f>P82</f>
        <v>0</v>
      </c>
      <c r="Q81" s="83"/>
      <c r="R81" s="186">
        <f>R82</f>
        <v>2.6661169</v>
      </c>
      <c r="S81" s="83"/>
      <c r="T81" s="187">
        <f>T82</f>
        <v>0</v>
      </c>
      <c r="AT81" s="25" t="s">
        <v>71</v>
      </c>
      <c r="AU81" s="25" t="s">
        <v>125</v>
      </c>
      <c r="BK81" s="188">
        <f>BK82</f>
        <v>0</v>
      </c>
    </row>
    <row r="82" s="10" customFormat="1" ht="37.44001" customHeight="1">
      <c r="B82" s="189"/>
      <c r="D82" s="190" t="s">
        <v>71</v>
      </c>
      <c r="E82" s="191" t="s">
        <v>146</v>
      </c>
      <c r="F82" s="191" t="s">
        <v>147</v>
      </c>
      <c r="I82" s="192"/>
      <c r="J82" s="193">
        <f>BK82</f>
        <v>0</v>
      </c>
      <c r="L82" s="189"/>
      <c r="M82" s="194"/>
      <c r="N82" s="195"/>
      <c r="O82" s="195"/>
      <c r="P82" s="196">
        <f>P83+P178+P189+P204</f>
        <v>0</v>
      </c>
      <c r="Q82" s="195"/>
      <c r="R82" s="196">
        <f>R83+R178+R189+R204</f>
        <v>2.6661169</v>
      </c>
      <c r="S82" s="195"/>
      <c r="T82" s="197">
        <f>T83+T178+T189+T204</f>
        <v>0</v>
      </c>
      <c r="AR82" s="190" t="s">
        <v>80</v>
      </c>
      <c r="AT82" s="198" t="s">
        <v>71</v>
      </c>
      <c r="AU82" s="198" t="s">
        <v>72</v>
      </c>
      <c r="AY82" s="190" t="s">
        <v>148</v>
      </c>
      <c r="BK82" s="199">
        <f>BK83+BK178+BK189+BK204</f>
        <v>0</v>
      </c>
    </row>
    <row r="83" s="10" customFormat="1" ht="19.92" customHeight="1">
      <c r="B83" s="189"/>
      <c r="D83" s="190" t="s">
        <v>71</v>
      </c>
      <c r="E83" s="200" t="s">
        <v>80</v>
      </c>
      <c r="F83" s="200" t="s">
        <v>149</v>
      </c>
      <c r="I83" s="192"/>
      <c r="J83" s="201">
        <f>BK83</f>
        <v>0</v>
      </c>
      <c r="L83" s="189"/>
      <c r="M83" s="194"/>
      <c r="N83" s="195"/>
      <c r="O83" s="195"/>
      <c r="P83" s="196">
        <f>SUM(P84:P177)</f>
        <v>0</v>
      </c>
      <c r="Q83" s="195"/>
      <c r="R83" s="196">
        <f>SUM(R84:R177)</f>
        <v>0.21829500000000005</v>
      </c>
      <c r="S83" s="195"/>
      <c r="T83" s="197">
        <f>SUM(T84:T177)</f>
        <v>0</v>
      </c>
      <c r="AR83" s="190" t="s">
        <v>80</v>
      </c>
      <c r="AT83" s="198" t="s">
        <v>71</v>
      </c>
      <c r="AU83" s="198" t="s">
        <v>80</v>
      </c>
      <c r="AY83" s="190" t="s">
        <v>148</v>
      </c>
      <c r="BK83" s="199">
        <f>SUM(BK84:BK177)</f>
        <v>0</v>
      </c>
    </row>
    <row r="84" s="1" customFormat="1" ht="16.5" customHeight="1">
      <c r="B84" s="202"/>
      <c r="C84" s="203" t="s">
        <v>80</v>
      </c>
      <c r="D84" s="203" t="s">
        <v>150</v>
      </c>
      <c r="E84" s="204" t="s">
        <v>151</v>
      </c>
      <c r="F84" s="205" t="s">
        <v>152</v>
      </c>
      <c r="G84" s="206" t="s">
        <v>153</v>
      </c>
      <c r="H84" s="207">
        <v>30</v>
      </c>
      <c r="I84" s="208"/>
      <c r="J84" s="209">
        <f>ROUND(I84*H84,2)</f>
        <v>0</v>
      </c>
      <c r="K84" s="205" t="s">
        <v>154</v>
      </c>
      <c r="L84" s="47"/>
      <c r="M84" s="210" t="s">
        <v>5</v>
      </c>
      <c r="N84" s="211" t="s">
        <v>43</v>
      </c>
      <c r="O84" s="48"/>
      <c r="P84" s="212">
        <f>O84*H84</f>
        <v>0</v>
      </c>
      <c r="Q84" s="212">
        <v>0</v>
      </c>
      <c r="R84" s="212">
        <f>Q84*H84</f>
        <v>0</v>
      </c>
      <c r="S84" s="212">
        <v>0</v>
      </c>
      <c r="T84" s="213">
        <f>S84*H84</f>
        <v>0</v>
      </c>
      <c r="AR84" s="25" t="s">
        <v>155</v>
      </c>
      <c r="AT84" s="25" t="s">
        <v>150</v>
      </c>
      <c r="AU84" s="25" t="s">
        <v>83</v>
      </c>
      <c r="AY84" s="25" t="s">
        <v>148</v>
      </c>
      <c r="BE84" s="214">
        <f>IF(N84="základní",J84,0)</f>
        <v>0</v>
      </c>
      <c r="BF84" s="214">
        <f>IF(N84="snížená",J84,0)</f>
        <v>0</v>
      </c>
      <c r="BG84" s="214">
        <f>IF(N84="zákl. přenesená",J84,0)</f>
        <v>0</v>
      </c>
      <c r="BH84" s="214">
        <f>IF(N84="sníž. přenesená",J84,0)</f>
        <v>0</v>
      </c>
      <c r="BI84" s="214">
        <f>IF(N84="nulová",J84,0)</f>
        <v>0</v>
      </c>
      <c r="BJ84" s="25" t="s">
        <v>80</v>
      </c>
      <c r="BK84" s="214">
        <f>ROUND(I84*H84,2)</f>
        <v>0</v>
      </c>
      <c r="BL84" s="25" t="s">
        <v>155</v>
      </c>
      <c r="BM84" s="25" t="s">
        <v>156</v>
      </c>
    </row>
    <row r="85" s="1" customFormat="1">
      <c r="B85" s="47"/>
      <c r="D85" s="215" t="s">
        <v>157</v>
      </c>
      <c r="F85" s="216" t="s">
        <v>158</v>
      </c>
      <c r="I85" s="176"/>
      <c r="L85" s="47"/>
      <c r="M85" s="217"/>
      <c r="N85" s="48"/>
      <c r="O85" s="48"/>
      <c r="P85" s="48"/>
      <c r="Q85" s="48"/>
      <c r="R85" s="48"/>
      <c r="S85" s="48"/>
      <c r="T85" s="86"/>
      <c r="AT85" s="25" t="s">
        <v>157</v>
      </c>
      <c r="AU85" s="25" t="s">
        <v>83</v>
      </c>
    </row>
    <row r="86" s="11" customFormat="1">
      <c r="B86" s="218"/>
      <c r="D86" s="215" t="s">
        <v>159</v>
      </c>
      <c r="E86" s="219" t="s">
        <v>5</v>
      </c>
      <c r="F86" s="220" t="s">
        <v>160</v>
      </c>
      <c r="H86" s="219" t="s">
        <v>5</v>
      </c>
      <c r="I86" s="221"/>
      <c r="L86" s="218"/>
      <c r="M86" s="222"/>
      <c r="N86" s="223"/>
      <c r="O86" s="223"/>
      <c r="P86" s="223"/>
      <c r="Q86" s="223"/>
      <c r="R86" s="223"/>
      <c r="S86" s="223"/>
      <c r="T86" s="224"/>
      <c r="AT86" s="219" t="s">
        <v>159</v>
      </c>
      <c r="AU86" s="219" t="s">
        <v>83</v>
      </c>
      <c r="AV86" s="11" t="s">
        <v>80</v>
      </c>
      <c r="AW86" s="11" t="s">
        <v>35</v>
      </c>
      <c r="AX86" s="11" t="s">
        <v>72</v>
      </c>
      <c r="AY86" s="219" t="s">
        <v>148</v>
      </c>
    </row>
    <row r="87" s="12" customFormat="1">
      <c r="B87" s="225"/>
      <c r="D87" s="215" t="s">
        <v>159</v>
      </c>
      <c r="E87" s="226" t="s">
        <v>5</v>
      </c>
      <c r="F87" s="227" t="s">
        <v>970</v>
      </c>
      <c r="H87" s="228">
        <v>30</v>
      </c>
      <c r="I87" s="229"/>
      <c r="L87" s="225"/>
      <c r="M87" s="230"/>
      <c r="N87" s="231"/>
      <c r="O87" s="231"/>
      <c r="P87" s="231"/>
      <c r="Q87" s="231"/>
      <c r="R87" s="231"/>
      <c r="S87" s="231"/>
      <c r="T87" s="232"/>
      <c r="AT87" s="226" t="s">
        <v>159</v>
      </c>
      <c r="AU87" s="226" t="s">
        <v>83</v>
      </c>
      <c r="AV87" s="12" t="s">
        <v>83</v>
      </c>
      <c r="AW87" s="12" t="s">
        <v>35</v>
      </c>
      <c r="AX87" s="12" t="s">
        <v>80</v>
      </c>
      <c r="AY87" s="226" t="s">
        <v>148</v>
      </c>
    </row>
    <row r="88" s="1" customFormat="1" ht="25.5" customHeight="1">
      <c r="B88" s="202"/>
      <c r="C88" s="203" t="s">
        <v>83</v>
      </c>
      <c r="D88" s="203" t="s">
        <v>150</v>
      </c>
      <c r="E88" s="204" t="s">
        <v>162</v>
      </c>
      <c r="F88" s="205" t="s">
        <v>163</v>
      </c>
      <c r="G88" s="206" t="s">
        <v>164</v>
      </c>
      <c r="H88" s="207">
        <v>5</v>
      </c>
      <c r="I88" s="208"/>
      <c r="J88" s="209">
        <f>ROUND(I88*H88,2)</f>
        <v>0</v>
      </c>
      <c r="K88" s="205" t="s">
        <v>154</v>
      </c>
      <c r="L88" s="47"/>
      <c r="M88" s="210" t="s">
        <v>5</v>
      </c>
      <c r="N88" s="211" t="s">
        <v>43</v>
      </c>
      <c r="O88" s="48"/>
      <c r="P88" s="212">
        <f>O88*H88</f>
        <v>0</v>
      </c>
      <c r="Q88" s="212">
        <v>0</v>
      </c>
      <c r="R88" s="212">
        <f>Q88*H88</f>
        <v>0</v>
      </c>
      <c r="S88" s="212">
        <v>0</v>
      </c>
      <c r="T88" s="213">
        <f>S88*H88</f>
        <v>0</v>
      </c>
      <c r="AR88" s="25" t="s">
        <v>155</v>
      </c>
      <c r="AT88" s="25" t="s">
        <v>150</v>
      </c>
      <c r="AU88" s="25" t="s">
        <v>83</v>
      </c>
      <c r="AY88" s="25" t="s">
        <v>148</v>
      </c>
      <c r="BE88" s="214">
        <f>IF(N88="základní",J88,0)</f>
        <v>0</v>
      </c>
      <c r="BF88" s="214">
        <f>IF(N88="snížená",J88,0)</f>
        <v>0</v>
      </c>
      <c r="BG88" s="214">
        <f>IF(N88="zákl. přenesená",J88,0)</f>
        <v>0</v>
      </c>
      <c r="BH88" s="214">
        <f>IF(N88="sníž. přenesená",J88,0)</f>
        <v>0</v>
      </c>
      <c r="BI88" s="214">
        <f>IF(N88="nulová",J88,0)</f>
        <v>0</v>
      </c>
      <c r="BJ88" s="25" t="s">
        <v>80</v>
      </c>
      <c r="BK88" s="214">
        <f>ROUND(I88*H88,2)</f>
        <v>0</v>
      </c>
      <c r="BL88" s="25" t="s">
        <v>155</v>
      </c>
      <c r="BM88" s="25" t="s">
        <v>165</v>
      </c>
    </row>
    <row r="89" s="1" customFormat="1">
      <c r="B89" s="47"/>
      <c r="D89" s="215" t="s">
        <v>157</v>
      </c>
      <c r="F89" s="216" t="s">
        <v>166</v>
      </c>
      <c r="I89" s="176"/>
      <c r="L89" s="47"/>
      <c r="M89" s="217"/>
      <c r="N89" s="48"/>
      <c r="O89" s="48"/>
      <c r="P89" s="48"/>
      <c r="Q89" s="48"/>
      <c r="R89" s="48"/>
      <c r="S89" s="48"/>
      <c r="T89" s="86"/>
      <c r="AT89" s="25" t="s">
        <v>157</v>
      </c>
      <c r="AU89" s="25" t="s">
        <v>83</v>
      </c>
    </row>
    <row r="90" s="11" customFormat="1">
      <c r="B90" s="218"/>
      <c r="D90" s="215" t="s">
        <v>159</v>
      </c>
      <c r="E90" s="219" t="s">
        <v>5</v>
      </c>
      <c r="F90" s="220" t="s">
        <v>160</v>
      </c>
      <c r="H90" s="219" t="s">
        <v>5</v>
      </c>
      <c r="I90" s="221"/>
      <c r="L90" s="218"/>
      <c r="M90" s="222"/>
      <c r="N90" s="223"/>
      <c r="O90" s="223"/>
      <c r="P90" s="223"/>
      <c r="Q90" s="223"/>
      <c r="R90" s="223"/>
      <c r="S90" s="223"/>
      <c r="T90" s="224"/>
      <c r="AT90" s="219" t="s">
        <v>159</v>
      </c>
      <c r="AU90" s="219" t="s">
        <v>83</v>
      </c>
      <c r="AV90" s="11" t="s">
        <v>80</v>
      </c>
      <c r="AW90" s="11" t="s">
        <v>35</v>
      </c>
      <c r="AX90" s="11" t="s">
        <v>72</v>
      </c>
      <c r="AY90" s="219" t="s">
        <v>148</v>
      </c>
    </row>
    <row r="91" s="12" customFormat="1">
      <c r="B91" s="225"/>
      <c r="D91" s="215" t="s">
        <v>159</v>
      </c>
      <c r="E91" s="226" t="s">
        <v>5</v>
      </c>
      <c r="F91" s="227" t="s">
        <v>178</v>
      </c>
      <c r="H91" s="228">
        <v>5</v>
      </c>
      <c r="I91" s="229"/>
      <c r="L91" s="225"/>
      <c r="M91" s="230"/>
      <c r="N91" s="231"/>
      <c r="O91" s="231"/>
      <c r="P91" s="231"/>
      <c r="Q91" s="231"/>
      <c r="R91" s="231"/>
      <c r="S91" s="231"/>
      <c r="T91" s="232"/>
      <c r="AT91" s="226" t="s">
        <v>159</v>
      </c>
      <c r="AU91" s="226" t="s">
        <v>83</v>
      </c>
      <c r="AV91" s="12" t="s">
        <v>83</v>
      </c>
      <c r="AW91" s="12" t="s">
        <v>35</v>
      </c>
      <c r="AX91" s="12" t="s">
        <v>80</v>
      </c>
      <c r="AY91" s="226" t="s">
        <v>148</v>
      </c>
    </row>
    <row r="92" s="1" customFormat="1" ht="16.5" customHeight="1">
      <c r="B92" s="202"/>
      <c r="C92" s="203" t="s">
        <v>168</v>
      </c>
      <c r="D92" s="203" t="s">
        <v>150</v>
      </c>
      <c r="E92" s="204" t="s">
        <v>662</v>
      </c>
      <c r="F92" s="205" t="s">
        <v>663</v>
      </c>
      <c r="G92" s="206" t="s">
        <v>181</v>
      </c>
      <c r="H92" s="207">
        <v>2.3100000000000001</v>
      </c>
      <c r="I92" s="208"/>
      <c r="J92" s="209">
        <f>ROUND(I92*H92,2)</f>
        <v>0</v>
      </c>
      <c r="K92" s="205" t="s">
        <v>154</v>
      </c>
      <c r="L92" s="47"/>
      <c r="M92" s="210" t="s">
        <v>5</v>
      </c>
      <c r="N92" s="211" t="s">
        <v>43</v>
      </c>
      <c r="O92" s="48"/>
      <c r="P92" s="212">
        <f>O92*H92</f>
        <v>0</v>
      </c>
      <c r="Q92" s="212">
        <v>0</v>
      </c>
      <c r="R92" s="212">
        <f>Q92*H92</f>
        <v>0</v>
      </c>
      <c r="S92" s="212">
        <v>0</v>
      </c>
      <c r="T92" s="213">
        <f>S92*H92</f>
        <v>0</v>
      </c>
      <c r="AR92" s="25" t="s">
        <v>155</v>
      </c>
      <c r="AT92" s="25" t="s">
        <v>150</v>
      </c>
      <c r="AU92" s="25" t="s">
        <v>83</v>
      </c>
      <c r="AY92" s="25" t="s">
        <v>148</v>
      </c>
      <c r="BE92" s="214">
        <f>IF(N92="základní",J92,0)</f>
        <v>0</v>
      </c>
      <c r="BF92" s="214">
        <f>IF(N92="snížená",J92,0)</f>
        <v>0</v>
      </c>
      <c r="BG92" s="214">
        <f>IF(N92="zákl. přenesená",J92,0)</f>
        <v>0</v>
      </c>
      <c r="BH92" s="214">
        <f>IF(N92="sníž. přenesená",J92,0)</f>
        <v>0</v>
      </c>
      <c r="BI92" s="214">
        <f>IF(N92="nulová",J92,0)</f>
        <v>0</v>
      </c>
      <c r="BJ92" s="25" t="s">
        <v>80</v>
      </c>
      <c r="BK92" s="214">
        <f>ROUND(I92*H92,2)</f>
        <v>0</v>
      </c>
      <c r="BL92" s="25" t="s">
        <v>155</v>
      </c>
      <c r="BM92" s="25" t="s">
        <v>788</v>
      </c>
    </row>
    <row r="93" s="1" customFormat="1">
      <c r="B93" s="47"/>
      <c r="D93" s="215" t="s">
        <v>157</v>
      </c>
      <c r="F93" s="216" t="s">
        <v>665</v>
      </c>
      <c r="I93" s="176"/>
      <c r="L93" s="47"/>
      <c r="M93" s="217"/>
      <c r="N93" s="48"/>
      <c r="O93" s="48"/>
      <c r="P93" s="48"/>
      <c r="Q93" s="48"/>
      <c r="R93" s="48"/>
      <c r="S93" s="48"/>
      <c r="T93" s="86"/>
      <c r="AT93" s="25" t="s">
        <v>157</v>
      </c>
      <c r="AU93" s="25" t="s">
        <v>83</v>
      </c>
    </row>
    <row r="94" s="12" customFormat="1">
      <c r="B94" s="225"/>
      <c r="D94" s="215" t="s">
        <v>159</v>
      </c>
      <c r="E94" s="226" t="s">
        <v>5</v>
      </c>
      <c r="F94" s="227" t="s">
        <v>971</v>
      </c>
      <c r="H94" s="228">
        <v>2.3100000000000001</v>
      </c>
      <c r="I94" s="229"/>
      <c r="L94" s="225"/>
      <c r="M94" s="230"/>
      <c r="N94" s="231"/>
      <c r="O94" s="231"/>
      <c r="P94" s="231"/>
      <c r="Q94" s="231"/>
      <c r="R94" s="231"/>
      <c r="S94" s="231"/>
      <c r="T94" s="232"/>
      <c r="AT94" s="226" t="s">
        <v>159</v>
      </c>
      <c r="AU94" s="226" t="s">
        <v>83</v>
      </c>
      <c r="AV94" s="12" t="s">
        <v>83</v>
      </c>
      <c r="AW94" s="12" t="s">
        <v>35</v>
      </c>
      <c r="AX94" s="12" t="s">
        <v>80</v>
      </c>
      <c r="AY94" s="226" t="s">
        <v>148</v>
      </c>
    </row>
    <row r="95" s="1" customFormat="1" ht="16.5" customHeight="1">
      <c r="B95" s="202"/>
      <c r="C95" s="203" t="s">
        <v>155</v>
      </c>
      <c r="D95" s="203" t="s">
        <v>150</v>
      </c>
      <c r="E95" s="204" t="s">
        <v>188</v>
      </c>
      <c r="F95" s="205" t="s">
        <v>189</v>
      </c>
      <c r="G95" s="206" t="s">
        <v>181</v>
      </c>
      <c r="H95" s="207">
        <v>57.859999999999999</v>
      </c>
      <c r="I95" s="208"/>
      <c r="J95" s="209">
        <f>ROUND(I95*H95,2)</f>
        <v>0</v>
      </c>
      <c r="K95" s="205" t="s">
        <v>154</v>
      </c>
      <c r="L95" s="47"/>
      <c r="M95" s="210" t="s">
        <v>5</v>
      </c>
      <c r="N95" s="211" t="s">
        <v>43</v>
      </c>
      <c r="O95" s="48"/>
      <c r="P95" s="212">
        <f>O95*H95</f>
        <v>0</v>
      </c>
      <c r="Q95" s="212">
        <v>0</v>
      </c>
      <c r="R95" s="212">
        <f>Q95*H95</f>
        <v>0</v>
      </c>
      <c r="S95" s="212">
        <v>0</v>
      </c>
      <c r="T95" s="213">
        <f>S95*H95</f>
        <v>0</v>
      </c>
      <c r="AR95" s="25" t="s">
        <v>155</v>
      </c>
      <c r="AT95" s="25" t="s">
        <v>150</v>
      </c>
      <c r="AU95" s="25" t="s">
        <v>83</v>
      </c>
      <c r="AY95" s="25" t="s">
        <v>148</v>
      </c>
      <c r="BE95" s="214">
        <f>IF(N95="základní",J95,0)</f>
        <v>0</v>
      </c>
      <c r="BF95" s="214">
        <f>IF(N95="snížená",J95,0)</f>
        <v>0</v>
      </c>
      <c r="BG95" s="214">
        <f>IF(N95="zákl. přenesená",J95,0)</f>
        <v>0</v>
      </c>
      <c r="BH95" s="214">
        <f>IF(N95="sníž. přenesená",J95,0)</f>
        <v>0</v>
      </c>
      <c r="BI95" s="214">
        <f>IF(N95="nulová",J95,0)</f>
        <v>0</v>
      </c>
      <c r="BJ95" s="25" t="s">
        <v>80</v>
      </c>
      <c r="BK95" s="214">
        <f>ROUND(I95*H95,2)</f>
        <v>0</v>
      </c>
      <c r="BL95" s="25" t="s">
        <v>155</v>
      </c>
      <c r="BM95" s="25" t="s">
        <v>190</v>
      </c>
    </row>
    <row r="96" s="1" customFormat="1">
      <c r="B96" s="47"/>
      <c r="D96" s="215" t="s">
        <v>157</v>
      </c>
      <c r="F96" s="216" t="s">
        <v>191</v>
      </c>
      <c r="I96" s="176"/>
      <c r="L96" s="47"/>
      <c r="M96" s="217"/>
      <c r="N96" s="48"/>
      <c r="O96" s="48"/>
      <c r="P96" s="48"/>
      <c r="Q96" s="48"/>
      <c r="R96" s="48"/>
      <c r="S96" s="48"/>
      <c r="T96" s="86"/>
      <c r="AT96" s="25" t="s">
        <v>157</v>
      </c>
      <c r="AU96" s="25" t="s">
        <v>83</v>
      </c>
    </row>
    <row r="97" s="11" customFormat="1">
      <c r="B97" s="218"/>
      <c r="D97" s="215" t="s">
        <v>159</v>
      </c>
      <c r="E97" s="219" t="s">
        <v>5</v>
      </c>
      <c r="F97" s="220" t="s">
        <v>192</v>
      </c>
      <c r="H97" s="219" t="s">
        <v>5</v>
      </c>
      <c r="I97" s="221"/>
      <c r="L97" s="218"/>
      <c r="M97" s="222"/>
      <c r="N97" s="223"/>
      <c r="O97" s="223"/>
      <c r="P97" s="223"/>
      <c r="Q97" s="223"/>
      <c r="R97" s="223"/>
      <c r="S97" s="223"/>
      <c r="T97" s="224"/>
      <c r="AT97" s="219" t="s">
        <v>159</v>
      </c>
      <c r="AU97" s="219" t="s">
        <v>83</v>
      </c>
      <c r="AV97" s="11" t="s">
        <v>80</v>
      </c>
      <c r="AW97" s="11" t="s">
        <v>35</v>
      </c>
      <c r="AX97" s="11" t="s">
        <v>72</v>
      </c>
      <c r="AY97" s="219" t="s">
        <v>148</v>
      </c>
    </row>
    <row r="98" s="12" customFormat="1">
      <c r="B98" s="225"/>
      <c r="D98" s="215" t="s">
        <v>159</v>
      </c>
      <c r="E98" s="226" t="s">
        <v>5</v>
      </c>
      <c r="F98" s="227" t="s">
        <v>972</v>
      </c>
      <c r="H98" s="228">
        <v>142.78</v>
      </c>
      <c r="I98" s="229"/>
      <c r="L98" s="225"/>
      <c r="M98" s="230"/>
      <c r="N98" s="231"/>
      <c r="O98" s="231"/>
      <c r="P98" s="231"/>
      <c r="Q98" s="231"/>
      <c r="R98" s="231"/>
      <c r="S98" s="231"/>
      <c r="T98" s="232"/>
      <c r="AT98" s="226" t="s">
        <v>159</v>
      </c>
      <c r="AU98" s="226" t="s">
        <v>83</v>
      </c>
      <c r="AV98" s="12" t="s">
        <v>83</v>
      </c>
      <c r="AW98" s="12" t="s">
        <v>35</v>
      </c>
      <c r="AX98" s="12" t="s">
        <v>72</v>
      </c>
      <c r="AY98" s="226" t="s">
        <v>148</v>
      </c>
    </row>
    <row r="99" s="12" customFormat="1">
      <c r="B99" s="225"/>
      <c r="D99" s="215" t="s">
        <v>159</v>
      </c>
      <c r="E99" s="226" t="s">
        <v>5</v>
      </c>
      <c r="F99" s="227" t="s">
        <v>973</v>
      </c>
      <c r="H99" s="228">
        <v>-24.75</v>
      </c>
      <c r="I99" s="229"/>
      <c r="L99" s="225"/>
      <c r="M99" s="230"/>
      <c r="N99" s="231"/>
      <c r="O99" s="231"/>
      <c r="P99" s="231"/>
      <c r="Q99" s="231"/>
      <c r="R99" s="231"/>
      <c r="S99" s="231"/>
      <c r="T99" s="232"/>
      <c r="AT99" s="226" t="s">
        <v>159</v>
      </c>
      <c r="AU99" s="226" t="s">
        <v>83</v>
      </c>
      <c r="AV99" s="12" t="s">
        <v>83</v>
      </c>
      <c r="AW99" s="12" t="s">
        <v>35</v>
      </c>
      <c r="AX99" s="12" t="s">
        <v>72</v>
      </c>
      <c r="AY99" s="226" t="s">
        <v>148</v>
      </c>
    </row>
    <row r="100" s="12" customFormat="1">
      <c r="B100" s="225"/>
      <c r="D100" s="215" t="s">
        <v>159</v>
      </c>
      <c r="E100" s="226" t="s">
        <v>5</v>
      </c>
      <c r="F100" s="227" t="s">
        <v>974</v>
      </c>
      <c r="H100" s="228">
        <v>-2.3100000000000001</v>
      </c>
      <c r="I100" s="229"/>
      <c r="L100" s="225"/>
      <c r="M100" s="230"/>
      <c r="N100" s="231"/>
      <c r="O100" s="231"/>
      <c r="P100" s="231"/>
      <c r="Q100" s="231"/>
      <c r="R100" s="231"/>
      <c r="S100" s="231"/>
      <c r="T100" s="232"/>
      <c r="AT100" s="226" t="s">
        <v>159</v>
      </c>
      <c r="AU100" s="226" t="s">
        <v>83</v>
      </c>
      <c r="AV100" s="12" t="s">
        <v>83</v>
      </c>
      <c r="AW100" s="12" t="s">
        <v>35</v>
      </c>
      <c r="AX100" s="12" t="s">
        <v>72</v>
      </c>
      <c r="AY100" s="226" t="s">
        <v>148</v>
      </c>
    </row>
    <row r="101" s="14" customFormat="1">
      <c r="B101" s="241"/>
      <c r="D101" s="215" t="s">
        <v>159</v>
      </c>
      <c r="E101" s="242" t="s">
        <v>5</v>
      </c>
      <c r="F101" s="243" t="s">
        <v>206</v>
      </c>
      <c r="H101" s="244">
        <v>115.72</v>
      </c>
      <c r="I101" s="245"/>
      <c r="L101" s="241"/>
      <c r="M101" s="246"/>
      <c r="N101" s="247"/>
      <c r="O101" s="247"/>
      <c r="P101" s="247"/>
      <c r="Q101" s="247"/>
      <c r="R101" s="247"/>
      <c r="S101" s="247"/>
      <c r="T101" s="248"/>
      <c r="AT101" s="242" t="s">
        <v>159</v>
      </c>
      <c r="AU101" s="242" t="s">
        <v>83</v>
      </c>
      <c r="AV101" s="14" t="s">
        <v>168</v>
      </c>
      <c r="AW101" s="14" t="s">
        <v>35</v>
      </c>
      <c r="AX101" s="14" t="s">
        <v>72</v>
      </c>
      <c r="AY101" s="242" t="s">
        <v>148</v>
      </c>
    </row>
    <row r="102" s="12" customFormat="1">
      <c r="B102" s="225"/>
      <c r="D102" s="215" t="s">
        <v>159</v>
      </c>
      <c r="E102" s="226" t="s">
        <v>5</v>
      </c>
      <c r="F102" s="227" t="s">
        <v>975</v>
      </c>
      <c r="H102" s="228">
        <v>-57.859999999999999</v>
      </c>
      <c r="I102" s="229"/>
      <c r="L102" s="225"/>
      <c r="M102" s="230"/>
      <c r="N102" s="231"/>
      <c r="O102" s="231"/>
      <c r="P102" s="231"/>
      <c r="Q102" s="231"/>
      <c r="R102" s="231"/>
      <c r="S102" s="231"/>
      <c r="T102" s="232"/>
      <c r="AT102" s="226" t="s">
        <v>159</v>
      </c>
      <c r="AU102" s="226" t="s">
        <v>83</v>
      </c>
      <c r="AV102" s="12" t="s">
        <v>83</v>
      </c>
      <c r="AW102" s="12" t="s">
        <v>35</v>
      </c>
      <c r="AX102" s="12" t="s">
        <v>72</v>
      </c>
      <c r="AY102" s="226" t="s">
        <v>148</v>
      </c>
    </row>
    <row r="103" s="13" customFormat="1">
      <c r="B103" s="233"/>
      <c r="D103" s="215" t="s">
        <v>159</v>
      </c>
      <c r="E103" s="234" t="s">
        <v>5</v>
      </c>
      <c r="F103" s="235" t="s">
        <v>186</v>
      </c>
      <c r="H103" s="236">
        <v>57.859999999999999</v>
      </c>
      <c r="I103" s="237"/>
      <c r="L103" s="233"/>
      <c r="M103" s="238"/>
      <c r="N103" s="239"/>
      <c r="O103" s="239"/>
      <c r="P103" s="239"/>
      <c r="Q103" s="239"/>
      <c r="R103" s="239"/>
      <c r="S103" s="239"/>
      <c r="T103" s="240"/>
      <c r="AT103" s="234" t="s">
        <v>159</v>
      </c>
      <c r="AU103" s="234" t="s">
        <v>83</v>
      </c>
      <c r="AV103" s="13" t="s">
        <v>155</v>
      </c>
      <c r="AW103" s="13" t="s">
        <v>35</v>
      </c>
      <c r="AX103" s="13" t="s">
        <v>80</v>
      </c>
      <c r="AY103" s="234" t="s">
        <v>148</v>
      </c>
    </row>
    <row r="104" s="1" customFormat="1" ht="16.5" customHeight="1">
      <c r="B104" s="202"/>
      <c r="C104" s="203" t="s">
        <v>178</v>
      </c>
      <c r="D104" s="203" t="s">
        <v>150</v>
      </c>
      <c r="E104" s="204" t="s">
        <v>209</v>
      </c>
      <c r="F104" s="205" t="s">
        <v>210</v>
      </c>
      <c r="G104" s="206" t="s">
        <v>181</v>
      </c>
      <c r="H104" s="207">
        <v>57.859999999999999</v>
      </c>
      <c r="I104" s="208"/>
      <c r="J104" s="209">
        <f>ROUND(I104*H104,2)</f>
        <v>0</v>
      </c>
      <c r="K104" s="205" t="s">
        <v>154</v>
      </c>
      <c r="L104" s="47"/>
      <c r="M104" s="210" t="s">
        <v>5</v>
      </c>
      <c r="N104" s="211" t="s">
        <v>43</v>
      </c>
      <c r="O104" s="48"/>
      <c r="P104" s="212">
        <f>O104*H104</f>
        <v>0</v>
      </c>
      <c r="Q104" s="212">
        <v>0</v>
      </c>
      <c r="R104" s="212">
        <f>Q104*H104</f>
        <v>0</v>
      </c>
      <c r="S104" s="212">
        <v>0</v>
      </c>
      <c r="T104" s="213">
        <f>S104*H104</f>
        <v>0</v>
      </c>
      <c r="AR104" s="25" t="s">
        <v>155</v>
      </c>
      <c r="AT104" s="25" t="s">
        <v>150</v>
      </c>
      <c r="AU104" s="25" t="s">
        <v>83</v>
      </c>
      <c r="AY104" s="25" t="s">
        <v>148</v>
      </c>
      <c r="BE104" s="214">
        <f>IF(N104="základní",J104,0)</f>
        <v>0</v>
      </c>
      <c r="BF104" s="214">
        <f>IF(N104="snížená",J104,0)</f>
        <v>0</v>
      </c>
      <c r="BG104" s="214">
        <f>IF(N104="zákl. přenesená",J104,0)</f>
        <v>0</v>
      </c>
      <c r="BH104" s="214">
        <f>IF(N104="sníž. přenesená",J104,0)</f>
        <v>0</v>
      </c>
      <c r="BI104" s="214">
        <f>IF(N104="nulová",J104,0)</f>
        <v>0</v>
      </c>
      <c r="BJ104" s="25" t="s">
        <v>80</v>
      </c>
      <c r="BK104" s="214">
        <f>ROUND(I104*H104,2)</f>
        <v>0</v>
      </c>
      <c r="BL104" s="25" t="s">
        <v>155</v>
      </c>
      <c r="BM104" s="25" t="s">
        <v>800</v>
      </c>
    </row>
    <row r="105" s="1" customFormat="1">
      <c r="B105" s="47"/>
      <c r="D105" s="215" t="s">
        <v>157</v>
      </c>
      <c r="F105" s="216" t="s">
        <v>212</v>
      </c>
      <c r="I105" s="176"/>
      <c r="L105" s="47"/>
      <c r="M105" s="217"/>
      <c r="N105" s="48"/>
      <c r="O105" s="48"/>
      <c r="P105" s="48"/>
      <c r="Q105" s="48"/>
      <c r="R105" s="48"/>
      <c r="S105" s="48"/>
      <c r="T105" s="86"/>
      <c r="AT105" s="25" t="s">
        <v>157</v>
      </c>
      <c r="AU105" s="25" t="s">
        <v>83</v>
      </c>
    </row>
    <row r="106" s="12" customFormat="1">
      <c r="B106" s="225"/>
      <c r="D106" s="215" t="s">
        <v>159</v>
      </c>
      <c r="E106" s="226" t="s">
        <v>5</v>
      </c>
      <c r="F106" s="227" t="s">
        <v>976</v>
      </c>
      <c r="H106" s="228">
        <v>57.859999999999999</v>
      </c>
      <c r="I106" s="229"/>
      <c r="L106" s="225"/>
      <c r="M106" s="230"/>
      <c r="N106" s="231"/>
      <c r="O106" s="231"/>
      <c r="P106" s="231"/>
      <c r="Q106" s="231"/>
      <c r="R106" s="231"/>
      <c r="S106" s="231"/>
      <c r="T106" s="232"/>
      <c r="AT106" s="226" t="s">
        <v>159</v>
      </c>
      <c r="AU106" s="226" t="s">
        <v>83</v>
      </c>
      <c r="AV106" s="12" t="s">
        <v>83</v>
      </c>
      <c r="AW106" s="12" t="s">
        <v>35</v>
      </c>
      <c r="AX106" s="12" t="s">
        <v>80</v>
      </c>
      <c r="AY106" s="226" t="s">
        <v>148</v>
      </c>
    </row>
    <row r="107" s="1" customFormat="1" ht="16.5" customHeight="1">
      <c r="B107" s="202"/>
      <c r="C107" s="203" t="s">
        <v>187</v>
      </c>
      <c r="D107" s="203" t="s">
        <v>150</v>
      </c>
      <c r="E107" s="204" t="s">
        <v>215</v>
      </c>
      <c r="F107" s="205" t="s">
        <v>216</v>
      </c>
      <c r="G107" s="206" t="s">
        <v>181</v>
      </c>
      <c r="H107" s="207">
        <v>57.859999999999999</v>
      </c>
      <c r="I107" s="208"/>
      <c r="J107" s="209">
        <f>ROUND(I107*H107,2)</f>
        <v>0</v>
      </c>
      <c r="K107" s="205" t="s">
        <v>154</v>
      </c>
      <c r="L107" s="47"/>
      <c r="M107" s="210" t="s">
        <v>5</v>
      </c>
      <c r="N107" s="211" t="s">
        <v>43</v>
      </c>
      <c r="O107" s="48"/>
      <c r="P107" s="212">
        <f>O107*H107</f>
        <v>0</v>
      </c>
      <c r="Q107" s="212">
        <v>0</v>
      </c>
      <c r="R107" s="212">
        <f>Q107*H107</f>
        <v>0</v>
      </c>
      <c r="S107" s="212">
        <v>0</v>
      </c>
      <c r="T107" s="213">
        <f>S107*H107</f>
        <v>0</v>
      </c>
      <c r="AR107" s="25" t="s">
        <v>155</v>
      </c>
      <c r="AT107" s="25" t="s">
        <v>150</v>
      </c>
      <c r="AU107" s="25" t="s">
        <v>83</v>
      </c>
      <c r="AY107" s="25" t="s">
        <v>148</v>
      </c>
      <c r="BE107" s="214">
        <f>IF(N107="základní",J107,0)</f>
        <v>0</v>
      </c>
      <c r="BF107" s="214">
        <f>IF(N107="snížená",J107,0)</f>
        <v>0</v>
      </c>
      <c r="BG107" s="214">
        <f>IF(N107="zákl. přenesená",J107,0)</f>
        <v>0</v>
      </c>
      <c r="BH107" s="214">
        <f>IF(N107="sníž. přenesená",J107,0)</f>
        <v>0</v>
      </c>
      <c r="BI107" s="214">
        <f>IF(N107="nulová",J107,0)</f>
        <v>0</v>
      </c>
      <c r="BJ107" s="25" t="s">
        <v>80</v>
      </c>
      <c r="BK107" s="214">
        <f>ROUND(I107*H107,2)</f>
        <v>0</v>
      </c>
      <c r="BL107" s="25" t="s">
        <v>155</v>
      </c>
      <c r="BM107" s="25" t="s">
        <v>217</v>
      </c>
    </row>
    <row r="108" s="1" customFormat="1">
      <c r="B108" s="47"/>
      <c r="D108" s="215" t="s">
        <v>157</v>
      </c>
      <c r="F108" s="216" t="s">
        <v>218</v>
      </c>
      <c r="I108" s="176"/>
      <c r="L108" s="47"/>
      <c r="M108" s="217"/>
      <c r="N108" s="48"/>
      <c r="O108" s="48"/>
      <c r="P108" s="48"/>
      <c r="Q108" s="48"/>
      <c r="R108" s="48"/>
      <c r="S108" s="48"/>
      <c r="T108" s="86"/>
      <c r="AT108" s="25" t="s">
        <v>157</v>
      </c>
      <c r="AU108" s="25" t="s">
        <v>83</v>
      </c>
    </row>
    <row r="109" s="11" customFormat="1">
      <c r="B109" s="218"/>
      <c r="D109" s="215" t="s">
        <v>159</v>
      </c>
      <c r="E109" s="219" t="s">
        <v>5</v>
      </c>
      <c r="F109" s="220" t="s">
        <v>219</v>
      </c>
      <c r="H109" s="219" t="s">
        <v>5</v>
      </c>
      <c r="I109" s="221"/>
      <c r="L109" s="218"/>
      <c r="M109" s="222"/>
      <c r="N109" s="223"/>
      <c r="O109" s="223"/>
      <c r="P109" s="223"/>
      <c r="Q109" s="223"/>
      <c r="R109" s="223"/>
      <c r="S109" s="223"/>
      <c r="T109" s="224"/>
      <c r="AT109" s="219" t="s">
        <v>159</v>
      </c>
      <c r="AU109" s="219" t="s">
        <v>83</v>
      </c>
      <c r="AV109" s="11" t="s">
        <v>80</v>
      </c>
      <c r="AW109" s="11" t="s">
        <v>35</v>
      </c>
      <c r="AX109" s="11" t="s">
        <v>72</v>
      </c>
      <c r="AY109" s="219" t="s">
        <v>148</v>
      </c>
    </row>
    <row r="110" s="12" customFormat="1">
      <c r="B110" s="225"/>
      <c r="D110" s="215" t="s">
        <v>159</v>
      </c>
      <c r="E110" s="226" t="s">
        <v>5</v>
      </c>
      <c r="F110" s="227" t="s">
        <v>977</v>
      </c>
      <c r="H110" s="228">
        <v>57.859999999999999</v>
      </c>
      <c r="I110" s="229"/>
      <c r="L110" s="225"/>
      <c r="M110" s="230"/>
      <c r="N110" s="231"/>
      <c r="O110" s="231"/>
      <c r="P110" s="231"/>
      <c r="Q110" s="231"/>
      <c r="R110" s="231"/>
      <c r="S110" s="231"/>
      <c r="T110" s="232"/>
      <c r="AT110" s="226" t="s">
        <v>159</v>
      </c>
      <c r="AU110" s="226" t="s">
        <v>83</v>
      </c>
      <c r="AV110" s="12" t="s">
        <v>83</v>
      </c>
      <c r="AW110" s="12" t="s">
        <v>35</v>
      </c>
      <c r="AX110" s="12" t="s">
        <v>80</v>
      </c>
      <c r="AY110" s="226" t="s">
        <v>148</v>
      </c>
    </row>
    <row r="111" s="1" customFormat="1" ht="16.5" customHeight="1">
      <c r="B111" s="202"/>
      <c r="C111" s="203" t="s">
        <v>208</v>
      </c>
      <c r="D111" s="203" t="s">
        <v>150</v>
      </c>
      <c r="E111" s="204" t="s">
        <v>222</v>
      </c>
      <c r="F111" s="205" t="s">
        <v>223</v>
      </c>
      <c r="G111" s="206" t="s">
        <v>181</v>
      </c>
      <c r="H111" s="207">
        <v>57.859999999999999</v>
      </c>
      <c r="I111" s="208"/>
      <c r="J111" s="209">
        <f>ROUND(I111*H111,2)</f>
        <v>0</v>
      </c>
      <c r="K111" s="205" t="s">
        <v>154</v>
      </c>
      <c r="L111" s="47"/>
      <c r="M111" s="210" t="s">
        <v>5</v>
      </c>
      <c r="N111" s="211" t="s">
        <v>43</v>
      </c>
      <c r="O111" s="48"/>
      <c r="P111" s="212">
        <f>O111*H111</f>
        <v>0</v>
      </c>
      <c r="Q111" s="212">
        <v>0</v>
      </c>
      <c r="R111" s="212">
        <f>Q111*H111</f>
        <v>0</v>
      </c>
      <c r="S111" s="212">
        <v>0</v>
      </c>
      <c r="T111" s="213">
        <f>S111*H111</f>
        <v>0</v>
      </c>
      <c r="AR111" s="25" t="s">
        <v>155</v>
      </c>
      <c r="AT111" s="25" t="s">
        <v>150</v>
      </c>
      <c r="AU111" s="25" t="s">
        <v>83</v>
      </c>
      <c r="AY111" s="25" t="s">
        <v>148</v>
      </c>
      <c r="BE111" s="214">
        <f>IF(N111="základní",J111,0)</f>
        <v>0</v>
      </c>
      <c r="BF111" s="214">
        <f>IF(N111="snížená",J111,0)</f>
        <v>0</v>
      </c>
      <c r="BG111" s="214">
        <f>IF(N111="zákl. přenesená",J111,0)</f>
        <v>0</v>
      </c>
      <c r="BH111" s="214">
        <f>IF(N111="sníž. přenesená",J111,0)</f>
        <v>0</v>
      </c>
      <c r="BI111" s="214">
        <f>IF(N111="nulová",J111,0)</f>
        <v>0</v>
      </c>
      <c r="BJ111" s="25" t="s">
        <v>80</v>
      </c>
      <c r="BK111" s="214">
        <f>ROUND(I111*H111,2)</f>
        <v>0</v>
      </c>
      <c r="BL111" s="25" t="s">
        <v>155</v>
      </c>
      <c r="BM111" s="25" t="s">
        <v>803</v>
      </c>
    </row>
    <row r="112" s="1" customFormat="1">
      <c r="B112" s="47"/>
      <c r="D112" s="215" t="s">
        <v>157</v>
      </c>
      <c r="F112" s="216" t="s">
        <v>225</v>
      </c>
      <c r="I112" s="176"/>
      <c r="L112" s="47"/>
      <c r="M112" s="217"/>
      <c r="N112" s="48"/>
      <c r="O112" s="48"/>
      <c r="P112" s="48"/>
      <c r="Q112" s="48"/>
      <c r="R112" s="48"/>
      <c r="S112" s="48"/>
      <c r="T112" s="86"/>
      <c r="AT112" s="25" t="s">
        <v>157</v>
      </c>
      <c r="AU112" s="25" t="s">
        <v>83</v>
      </c>
    </row>
    <row r="113" s="12" customFormat="1">
      <c r="B113" s="225"/>
      <c r="D113" s="215" t="s">
        <v>159</v>
      </c>
      <c r="E113" s="226" t="s">
        <v>5</v>
      </c>
      <c r="F113" s="227" t="s">
        <v>976</v>
      </c>
      <c r="H113" s="228">
        <v>57.859999999999999</v>
      </c>
      <c r="I113" s="229"/>
      <c r="L113" s="225"/>
      <c r="M113" s="230"/>
      <c r="N113" s="231"/>
      <c r="O113" s="231"/>
      <c r="P113" s="231"/>
      <c r="Q113" s="231"/>
      <c r="R113" s="231"/>
      <c r="S113" s="231"/>
      <c r="T113" s="232"/>
      <c r="AT113" s="226" t="s">
        <v>159</v>
      </c>
      <c r="AU113" s="226" t="s">
        <v>83</v>
      </c>
      <c r="AV113" s="12" t="s">
        <v>83</v>
      </c>
      <c r="AW113" s="12" t="s">
        <v>35</v>
      </c>
      <c r="AX113" s="12" t="s">
        <v>80</v>
      </c>
      <c r="AY113" s="226" t="s">
        <v>148</v>
      </c>
    </row>
    <row r="114" s="1" customFormat="1" ht="16.5" customHeight="1">
      <c r="B114" s="202"/>
      <c r="C114" s="203" t="s">
        <v>214</v>
      </c>
      <c r="D114" s="203" t="s">
        <v>150</v>
      </c>
      <c r="E114" s="204" t="s">
        <v>227</v>
      </c>
      <c r="F114" s="205" t="s">
        <v>228</v>
      </c>
      <c r="G114" s="206" t="s">
        <v>229</v>
      </c>
      <c r="H114" s="207">
        <v>259.60000000000002</v>
      </c>
      <c r="I114" s="208"/>
      <c r="J114" s="209">
        <f>ROUND(I114*H114,2)</f>
        <v>0</v>
      </c>
      <c r="K114" s="205" t="s">
        <v>154</v>
      </c>
      <c r="L114" s="47"/>
      <c r="M114" s="210" t="s">
        <v>5</v>
      </c>
      <c r="N114" s="211" t="s">
        <v>43</v>
      </c>
      <c r="O114" s="48"/>
      <c r="P114" s="212">
        <f>O114*H114</f>
        <v>0</v>
      </c>
      <c r="Q114" s="212">
        <v>0.00084000000000000003</v>
      </c>
      <c r="R114" s="212">
        <f>Q114*H114</f>
        <v>0.21806400000000004</v>
      </c>
      <c r="S114" s="212">
        <v>0</v>
      </c>
      <c r="T114" s="213">
        <f>S114*H114</f>
        <v>0</v>
      </c>
      <c r="AR114" s="25" t="s">
        <v>155</v>
      </c>
      <c r="AT114" s="25" t="s">
        <v>150</v>
      </c>
      <c r="AU114" s="25" t="s">
        <v>83</v>
      </c>
      <c r="AY114" s="25" t="s">
        <v>148</v>
      </c>
      <c r="BE114" s="214">
        <f>IF(N114="základní",J114,0)</f>
        <v>0</v>
      </c>
      <c r="BF114" s="214">
        <f>IF(N114="snížená",J114,0)</f>
        <v>0</v>
      </c>
      <c r="BG114" s="214">
        <f>IF(N114="zákl. přenesená",J114,0)</f>
        <v>0</v>
      </c>
      <c r="BH114" s="214">
        <f>IF(N114="sníž. přenesená",J114,0)</f>
        <v>0</v>
      </c>
      <c r="BI114" s="214">
        <f>IF(N114="nulová",J114,0)</f>
        <v>0</v>
      </c>
      <c r="BJ114" s="25" t="s">
        <v>80</v>
      </c>
      <c r="BK114" s="214">
        <f>ROUND(I114*H114,2)</f>
        <v>0</v>
      </c>
      <c r="BL114" s="25" t="s">
        <v>155</v>
      </c>
      <c r="BM114" s="25" t="s">
        <v>805</v>
      </c>
    </row>
    <row r="115" s="1" customFormat="1">
      <c r="B115" s="47"/>
      <c r="D115" s="215" t="s">
        <v>157</v>
      </c>
      <c r="F115" s="216" t="s">
        <v>806</v>
      </c>
      <c r="I115" s="176"/>
      <c r="L115" s="47"/>
      <c r="M115" s="217"/>
      <c r="N115" s="48"/>
      <c r="O115" s="48"/>
      <c r="P115" s="48"/>
      <c r="Q115" s="48"/>
      <c r="R115" s="48"/>
      <c r="S115" s="48"/>
      <c r="T115" s="86"/>
      <c r="AT115" s="25" t="s">
        <v>157</v>
      </c>
      <c r="AU115" s="25" t="s">
        <v>83</v>
      </c>
    </row>
    <row r="116" s="12" customFormat="1">
      <c r="B116" s="225"/>
      <c r="D116" s="215" t="s">
        <v>159</v>
      </c>
      <c r="E116" s="226" t="s">
        <v>5</v>
      </c>
      <c r="F116" s="227" t="s">
        <v>978</v>
      </c>
      <c r="H116" s="228">
        <v>259.60000000000002</v>
      </c>
      <c r="I116" s="229"/>
      <c r="L116" s="225"/>
      <c r="M116" s="230"/>
      <c r="N116" s="231"/>
      <c r="O116" s="231"/>
      <c r="P116" s="231"/>
      <c r="Q116" s="231"/>
      <c r="R116" s="231"/>
      <c r="S116" s="231"/>
      <c r="T116" s="232"/>
      <c r="AT116" s="226" t="s">
        <v>159</v>
      </c>
      <c r="AU116" s="226" t="s">
        <v>83</v>
      </c>
      <c r="AV116" s="12" t="s">
        <v>83</v>
      </c>
      <c r="AW116" s="12" t="s">
        <v>35</v>
      </c>
      <c r="AX116" s="12" t="s">
        <v>80</v>
      </c>
      <c r="AY116" s="226" t="s">
        <v>148</v>
      </c>
    </row>
    <row r="117" s="1" customFormat="1" ht="16.5" customHeight="1">
      <c r="B117" s="202"/>
      <c r="C117" s="203" t="s">
        <v>221</v>
      </c>
      <c r="D117" s="203" t="s">
        <v>150</v>
      </c>
      <c r="E117" s="204" t="s">
        <v>237</v>
      </c>
      <c r="F117" s="205" t="s">
        <v>238</v>
      </c>
      <c r="G117" s="206" t="s">
        <v>229</v>
      </c>
      <c r="H117" s="207">
        <v>259.60000000000002</v>
      </c>
      <c r="I117" s="208"/>
      <c r="J117" s="209">
        <f>ROUND(I117*H117,2)</f>
        <v>0</v>
      </c>
      <c r="K117" s="205" t="s">
        <v>154</v>
      </c>
      <c r="L117" s="47"/>
      <c r="M117" s="210" t="s">
        <v>5</v>
      </c>
      <c r="N117" s="211" t="s">
        <v>43</v>
      </c>
      <c r="O117" s="48"/>
      <c r="P117" s="212">
        <f>O117*H117</f>
        <v>0</v>
      </c>
      <c r="Q117" s="212">
        <v>0</v>
      </c>
      <c r="R117" s="212">
        <f>Q117*H117</f>
        <v>0</v>
      </c>
      <c r="S117" s="212">
        <v>0</v>
      </c>
      <c r="T117" s="213">
        <f>S117*H117</f>
        <v>0</v>
      </c>
      <c r="AR117" s="25" t="s">
        <v>155</v>
      </c>
      <c r="AT117" s="25" t="s">
        <v>150</v>
      </c>
      <c r="AU117" s="25" t="s">
        <v>83</v>
      </c>
      <c r="AY117" s="25" t="s">
        <v>148</v>
      </c>
      <c r="BE117" s="214">
        <f>IF(N117="základní",J117,0)</f>
        <v>0</v>
      </c>
      <c r="BF117" s="214">
        <f>IF(N117="snížená",J117,0)</f>
        <v>0</v>
      </c>
      <c r="BG117" s="214">
        <f>IF(N117="zákl. přenesená",J117,0)</f>
        <v>0</v>
      </c>
      <c r="BH117" s="214">
        <f>IF(N117="sníž. přenesená",J117,0)</f>
        <v>0</v>
      </c>
      <c r="BI117" s="214">
        <f>IF(N117="nulová",J117,0)</f>
        <v>0</v>
      </c>
      <c r="BJ117" s="25" t="s">
        <v>80</v>
      </c>
      <c r="BK117" s="214">
        <f>ROUND(I117*H117,2)</f>
        <v>0</v>
      </c>
      <c r="BL117" s="25" t="s">
        <v>155</v>
      </c>
      <c r="BM117" s="25" t="s">
        <v>809</v>
      </c>
    </row>
    <row r="118" s="1" customFormat="1">
      <c r="B118" s="47"/>
      <c r="D118" s="215" t="s">
        <v>157</v>
      </c>
      <c r="F118" s="216" t="s">
        <v>810</v>
      </c>
      <c r="I118" s="176"/>
      <c r="L118" s="47"/>
      <c r="M118" s="217"/>
      <c r="N118" s="48"/>
      <c r="O118" s="48"/>
      <c r="P118" s="48"/>
      <c r="Q118" s="48"/>
      <c r="R118" s="48"/>
      <c r="S118" s="48"/>
      <c r="T118" s="86"/>
      <c r="AT118" s="25" t="s">
        <v>157</v>
      </c>
      <c r="AU118" s="25" t="s">
        <v>83</v>
      </c>
    </row>
    <row r="119" s="1" customFormat="1" ht="16.5" customHeight="1">
      <c r="B119" s="202"/>
      <c r="C119" s="203" t="s">
        <v>167</v>
      </c>
      <c r="D119" s="203" t="s">
        <v>150</v>
      </c>
      <c r="E119" s="204" t="s">
        <v>242</v>
      </c>
      <c r="F119" s="205" t="s">
        <v>243</v>
      </c>
      <c r="G119" s="206" t="s">
        <v>181</v>
      </c>
      <c r="H119" s="207">
        <v>115.72</v>
      </c>
      <c r="I119" s="208"/>
      <c r="J119" s="209">
        <f>ROUND(I119*H119,2)</f>
        <v>0</v>
      </c>
      <c r="K119" s="205" t="s">
        <v>154</v>
      </c>
      <c r="L119" s="47"/>
      <c r="M119" s="210" t="s">
        <v>5</v>
      </c>
      <c r="N119" s="211" t="s">
        <v>43</v>
      </c>
      <c r="O119" s="48"/>
      <c r="P119" s="212">
        <f>O119*H119</f>
        <v>0</v>
      </c>
      <c r="Q119" s="212">
        <v>0</v>
      </c>
      <c r="R119" s="212">
        <f>Q119*H119</f>
        <v>0</v>
      </c>
      <c r="S119" s="212">
        <v>0</v>
      </c>
      <c r="T119" s="213">
        <f>S119*H119</f>
        <v>0</v>
      </c>
      <c r="AR119" s="25" t="s">
        <v>155</v>
      </c>
      <c r="AT119" s="25" t="s">
        <v>150</v>
      </c>
      <c r="AU119" s="25" t="s">
        <v>83</v>
      </c>
      <c r="AY119" s="25" t="s">
        <v>148</v>
      </c>
      <c r="BE119" s="214">
        <f>IF(N119="základní",J119,0)</f>
        <v>0</v>
      </c>
      <c r="BF119" s="214">
        <f>IF(N119="snížená",J119,0)</f>
        <v>0</v>
      </c>
      <c r="BG119" s="214">
        <f>IF(N119="zákl. přenesená",J119,0)</f>
        <v>0</v>
      </c>
      <c r="BH119" s="214">
        <f>IF(N119="sníž. přenesená",J119,0)</f>
        <v>0</v>
      </c>
      <c r="BI119" s="214">
        <f>IF(N119="nulová",J119,0)</f>
        <v>0</v>
      </c>
      <c r="BJ119" s="25" t="s">
        <v>80</v>
      </c>
      <c r="BK119" s="214">
        <f>ROUND(I119*H119,2)</f>
        <v>0</v>
      </c>
      <c r="BL119" s="25" t="s">
        <v>155</v>
      </c>
      <c r="BM119" s="25" t="s">
        <v>244</v>
      </c>
    </row>
    <row r="120" s="1" customFormat="1">
      <c r="B120" s="47"/>
      <c r="D120" s="215" t="s">
        <v>157</v>
      </c>
      <c r="F120" s="216" t="s">
        <v>245</v>
      </c>
      <c r="I120" s="176"/>
      <c r="L120" s="47"/>
      <c r="M120" s="217"/>
      <c r="N120" s="48"/>
      <c r="O120" s="48"/>
      <c r="P120" s="48"/>
      <c r="Q120" s="48"/>
      <c r="R120" s="48"/>
      <c r="S120" s="48"/>
      <c r="T120" s="86"/>
      <c r="AT120" s="25" t="s">
        <v>157</v>
      </c>
      <c r="AU120" s="25" t="s">
        <v>83</v>
      </c>
    </row>
    <row r="121" s="12" customFormat="1">
      <c r="B121" s="225"/>
      <c r="D121" s="215" t="s">
        <v>159</v>
      </c>
      <c r="E121" s="226" t="s">
        <v>5</v>
      </c>
      <c r="F121" s="227" t="s">
        <v>979</v>
      </c>
      <c r="H121" s="228">
        <v>115.72</v>
      </c>
      <c r="I121" s="229"/>
      <c r="L121" s="225"/>
      <c r="M121" s="230"/>
      <c r="N121" s="231"/>
      <c r="O121" s="231"/>
      <c r="P121" s="231"/>
      <c r="Q121" s="231"/>
      <c r="R121" s="231"/>
      <c r="S121" s="231"/>
      <c r="T121" s="232"/>
      <c r="AT121" s="226" t="s">
        <v>159</v>
      </c>
      <c r="AU121" s="226" t="s">
        <v>83</v>
      </c>
      <c r="AV121" s="12" t="s">
        <v>83</v>
      </c>
      <c r="AW121" s="12" t="s">
        <v>35</v>
      </c>
      <c r="AX121" s="12" t="s">
        <v>80</v>
      </c>
      <c r="AY121" s="226" t="s">
        <v>148</v>
      </c>
    </row>
    <row r="122" s="1" customFormat="1" ht="16.5" customHeight="1">
      <c r="B122" s="202"/>
      <c r="C122" s="203" t="s">
        <v>236</v>
      </c>
      <c r="D122" s="203" t="s">
        <v>150</v>
      </c>
      <c r="E122" s="204" t="s">
        <v>248</v>
      </c>
      <c r="F122" s="205" t="s">
        <v>249</v>
      </c>
      <c r="G122" s="206" t="s">
        <v>181</v>
      </c>
      <c r="H122" s="207">
        <v>115.72</v>
      </c>
      <c r="I122" s="208"/>
      <c r="J122" s="209">
        <f>ROUND(I122*H122,2)</f>
        <v>0</v>
      </c>
      <c r="K122" s="205" t="s">
        <v>154</v>
      </c>
      <c r="L122" s="47"/>
      <c r="M122" s="210" t="s">
        <v>5</v>
      </c>
      <c r="N122" s="211" t="s">
        <v>43</v>
      </c>
      <c r="O122" s="48"/>
      <c r="P122" s="212">
        <f>O122*H122</f>
        <v>0</v>
      </c>
      <c r="Q122" s="212">
        <v>0</v>
      </c>
      <c r="R122" s="212">
        <f>Q122*H122</f>
        <v>0</v>
      </c>
      <c r="S122" s="212">
        <v>0</v>
      </c>
      <c r="T122" s="213">
        <f>S122*H122</f>
        <v>0</v>
      </c>
      <c r="AR122" s="25" t="s">
        <v>155</v>
      </c>
      <c r="AT122" s="25" t="s">
        <v>150</v>
      </c>
      <c r="AU122" s="25" t="s">
        <v>83</v>
      </c>
      <c r="AY122" s="25" t="s">
        <v>148</v>
      </c>
      <c r="BE122" s="214">
        <f>IF(N122="základní",J122,0)</f>
        <v>0</v>
      </c>
      <c r="BF122" s="214">
        <f>IF(N122="snížená",J122,0)</f>
        <v>0</v>
      </c>
      <c r="BG122" s="214">
        <f>IF(N122="zákl. přenesená",J122,0)</f>
        <v>0</v>
      </c>
      <c r="BH122" s="214">
        <f>IF(N122="sníž. přenesená",J122,0)</f>
        <v>0</v>
      </c>
      <c r="BI122" s="214">
        <f>IF(N122="nulová",J122,0)</f>
        <v>0</v>
      </c>
      <c r="BJ122" s="25" t="s">
        <v>80</v>
      </c>
      <c r="BK122" s="214">
        <f>ROUND(I122*H122,2)</f>
        <v>0</v>
      </c>
      <c r="BL122" s="25" t="s">
        <v>155</v>
      </c>
      <c r="BM122" s="25" t="s">
        <v>250</v>
      </c>
    </row>
    <row r="123" s="1" customFormat="1">
      <c r="B123" s="47"/>
      <c r="D123" s="215" t="s">
        <v>157</v>
      </c>
      <c r="F123" s="216" t="s">
        <v>251</v>
      </c>
      <c r="I123" s="176"/>
      <c r="L123" s="47"/>
      <c r="M123" s="217"/>
      <c r="N123" s="48"/>
      <c r="O123" s="48"/>
      <c r="P123" s="48"/>
      <c r="Q123" s="48"/>
      <c r="R123" s="48"/>
      <c r="S123" s="48"/>
      <c r="T123" s="86"/>
      <c r="AT123" s="25" t="s">
        <v>157</v>
      </c>
      <c r="AU123" s="25" t="s">
        <v>83</v>
      </c>
    </row>
    <row r="124" s="12" customFormat="1">
      <c r="B124" s="225"/>
      <c r="D124" s="215" t="s">
        <v>159</v>
      </c>
      <c r="E124" s="226" t="s">
        <v>5</v>
      </c>
      <c r="F124" s="227" t="s">
        <v>980</v>
      </c>
      <c r="H124" s="228">
        <v>115.72</v>
      </c>
      <c r="I124" s="229"/>
      <c r="L124" s="225"/>
      <c r="M124" s="230"/>
      <c r="N124" s="231"/>
      <c r="O124" s="231"/>
      <c r="P124" s="231"/>
      <c r="Q124" s="231"/>
      <c r="R124" s="231"/>
      <c r="S124" s="231"/>
      <c r="T124" s="232"/>
      <c r="AT124" s="226" t="s">
        <v>159</v>
      </c>
      <c r="AU124" s="226" t="s">
        <v>83</v>
      </c>
      <c r="AV124" s="12" t="s">
        <v>83</v>
      </c>
      <c r="AW124" s="12" t="s">
        <v>35</v>
      </c>
      <c r="AX124" s="12" t="s">
        <v>72</v>
      </c>
      <c r="AY124" s="226" t="s">
        <v>148</v>
      </c>
    </row>
    <row r="125" s="13" customFormat="1">
      <c r="B125" s="233"/>
      <c r="D125" s="215" t="s">
        <v>159</v>
      </c>
      <c r="E125" s="234" t="s">
        <v>5</v>
      </c>
      <c r="F125" s="235" t="s">
        <v>186</v>
      </c>
      <c r="H125" s="236">
        <v>115.72</v>
      </c>
      <c r="I125" s="237"/>
      <c r="L125" s="233"/>
      <c r="M125" s="238"/>
      <c r="N125" s="239"/>
      <c r="O125" s="239"/>
      <c r="P125" s="239"/>
      <c r="Q125" s="239"/>
      <c r="R125" s="239"/>
      <c r="S125" s="239"/>
      <c r="T125" s="240"/>
      <c r="AT125" s="234" t="s">
        <v>159</v>
      </c>
      <c r="AU125" s="234" t="s">
        <v>83</v>
      </c>
      <c r="AV125" s="13" t="s">
        <v>155</v>
      </c>
      <c r="AW125" s="13" t="s">
        <v>35</v>
      </c>
      <c r="AX125" s="13" t="s">
        <v>80</v>
      </c>
      <c r="AY125" s="234" t="s">
        <v>148</v>
      </c>
    </row>
    <row r="126" s="1" customFormat="1" ht="16.5" customHeight="1">
      <c r="B126" s="202"/>
      <c r="C126" s="203" t="s">
        <v>241</v>
      </c>
      <c r="D126" s="203" t="s">
        <v>150</v>
      </c>
      <c r="E126" s="204" t="s">
        <v>254</v>
      </c>
      <c r="F126" s="205" t="s">
        <v>255</v>
      </c>
      <c r="G126" s="206" t="s">
        <v>256</v>
      </c>
      <c r="H126" s="207">
        <v>185.15199999999999</v>
      </c>
      <c r="I126" s="208"/>
      <c r="J126" s="209">
        <f>ROUND(I126*H126,2)</f>
        <v>0</v>
      </c>
      <c r="K126" s="205" t="s">
        <v>154</v>
      </c>
      <c r="L126" s="47"/>
      <c r="M126" s="210" t="s">
        <v>5</v>
      </c>
      <c r="N126" s="211" t="s">
        <v>43</v>
      </c>
      <c r="O126" s="48"/>
      <c r="P126" s="212">
        <f>O126*H126</f>
        <v>0</v>
      </c>
      <c r="Q126" s="212">
        <v>0</v>
      </c>
      <c r="R126" s="212">
        <f>Q126*H126</f>
        <v>0</v>
      </c>
      <c r="S126" s="212">
        <v>0</v>
      </c>
      <c r="T126" s="213">
        <f>S126*H126</f>
        <v>0</v>
      </c>
      <c r="AR126" s="25" t="s">
        <v>155</v>
      </c>
      <c r="AT126" s="25" t="s">
        <v>150</v>
      </c>
      <c r="AU126" s="25" t="s">
        <v>83</v>
      </c>
      <c r="AY126" s="25" t="s">
        <v>148</v>
      </c>
      <c r="BE126" s="214">
        <f>IF(N126="základní",J126,0)</f>
        <v>0</v>
      </c>
      <c r="BF126" s="214">
        <f>IF(N126="snížená",J126,0)</f>
        <v>0</v>
      </c>
      <c r="BG126" s="214">
        <f>IF(N126="zákl. přenesená",J126,0)</f>
        <v>0</v>
      </c>
      <c r="BH126" s="214">
        <f>IF(N126="sníž. přenesená",J126,0)</f>
        <v>0</v>
      </c>
      <c r="BI126" s="214">
        <f>IF(N126="nulová",J126,0)</f>
        <v>0</v>
      </c>
      <c r="BJ126" s="25" t="s">
        <v>80</v>
      </c>
      <c r="BK126" s="214">
        <f>ROUND(I126*H126,2)</f>
        <v>0</v>
      </c>
      <c r="BL126" s="25" t="s">
        <v>155</v>
      </c>
      <c r="BM126" s="25" t="s">
        <v>257</v>
      </c>
    </row>
    <row r="127" s="1" customFormat="1">
      <c r="B127" s="47"/>
      <c r="D127" s="215" t="s">
        <v>157</v>
      </c>
      <c r="F127" s="216" t="s">
        <v>258</v>
      </c>
      <c r="I127" s="176"/>
      <c r="L127" s="47"/>
      <c r="M127" s="217"/>
      <c r="N127" s="48"/>
      <c r="O127" s="48"/>
      <c r="P127" s="48"/>
      <c r="Q127" s="48"/>
      <c r="R127" s="48"/>
      <c r="S127" s="48"/>
      <c r="T127" s="86"/>
      <c r="AT127" s="25" t="s">
        <v>157</v>
      </c>
      <c r="AU127" s="25" t="s">
        <v>83</v>
      </c>
    </row>
    <row r="128" s="12" customFormat="1">
      <c r="B128" s="225"/>
      <c r="D128" s="215" t="s">
        <v>159</v>
      </c>
      <c r="E128" s="226" t="s">
        <v>5</v>
      </c>
      <c r="F128" s="227" t="s">
        <v>981</v>
      </c>
      <c r="H128" s="228">
        <v>185.15199999999999</v>
      </c>
      <c r="I128" s="229"/>
      <c r="L128" s="225"/>
      <c r="M128" s="230"/>
      <c r="N128" s="231"/>
      <c r="O128" s="231"/>
      <c r="P128" s="231"/>
      <c r="Q128" s="231"/>
      <c r="R128" s="231"/>
      <c r="S128" s="231"/>
      <c r="T128" s="232"/>
      <c r="AT128" s="226" t="s">
        <v>159</v>
      </c>
      <c r="AU128" s="226" t="s">
        <v>83</v>
      </c>
      <c r="AV128" s="12" t="s">
        <v>83</v>
      </c>
      <c r="AW128" s="12" t="s">
        <v>35</v>
      </c>
      <c r="AX128" s="12" t="s">
        <v>80</v>
      </c>
      <c r="AY128" s="226" t="s">
        <v>148</v>
      </c>
    </row>
    <row r="129" s="1" customFormat="1" ht="16.5" customHeight="1">
      <c r="B129" s="202"/>
      <c r="C129" s="203" t="s">
        <v>247</v>
      </c>
      <c r="D129" s="203" t="s">
        <v>150</v>
      </c>
      <c r="E129" s="204" t="s">
        <v>260</v>
      </c>
      <c r="F129" s="205" t="s">
        <v>261</v>
      </c>
      <c r="G129" s="206" t="s">
        <v>181</v>
      </c>
      <c r="H129" s="207">
        <v>69.299999999999997</v>
      </c>
      <c r="I129" s="208"/>
      <c r="J129" s="209">
        <f>ROUND(I129*H129,2)</f>
        <v>0</v>
      </c>
      <c r="K129" s="205" t="s">
        <v>154</v>
      </c>
      <c r="L129" s="47"/>
      <c r="M129" s="210" t="s">
        <v>5</v>
      </c>
      <c r="N129" s="211" t="s">
        <v>43</v>
      </c>
      <c r="O129" s="48"/>
      <c r="P129" s="212">
        <f>O129*H129</f>
        <v>0</v>
      </c>
      <c r="Q129" s="212">
        <v>0</v>
      </c>
      <c r="R129" s="212">
        <f>Q129*H129</f>
        <v>0</v>
      </c>
      <c r="S129" s="212">
        <v>0</v>
      </c>
      <c r="T129" s="213">
        <f>S129*H129</f>
        <v>0</v>
      </c>
      <c r="AR129" s="25" t="s">
        <v>155</v>
      </c>
      <c r="AT129" s="25" t="s">
        <v>150</v>
      </c>
      <c r="AU129" s="25" t="s">
        <v>83</v>
      </c>
      <c r="AY129" s="25" t="s">
        <v>148</v>
      </c>
      <c r="BE129" s="214">
        <f>IF(N129="základní",J129,0)</f>
        <v>0</v>
      </c>
      <c r="BF129" s="214">
        <f>IF(N129="snížená",J129,0)</f>
        <v>0</v>
      </c>
      <c r="BG129" s="214">
        <f>IF(N129="zákl. přenesená",J129,0)</f>
        <v>0</v>
      </c>
      <c r="BH129" s="214">
        <f>IF(N129="sníž. přenesená",J129,0)</f>
        <v>0</v>
      </c>
      <c r="BI129" s="214">
        <f>IF(N129="nulová",J129,0)</f>
        <v>0</v>
      </c>
      <c r="BJ129" s="25" t="s">
        <v>80</v>
      </c>
      <c r="BK129" s="214">
        <f>ROUND(I129*H129,2)</f>
        <v>0</v>
      </c>
      <c r="BL129" s="25" t="s">
        <v>155</v>
      </c>
      <c r="BM129" s="25" t="s">
        <v>262</v>
      </c>
    </row>
    <row r="130" s="1" customFormat="1">
      <c r="B130" s="47"/>
      <c r="D130" s="215" t="s">
        <v>157</v>
      </c>
      <c r="F130" s="216" t="s">
        <v>263</v>
      </c>
      <c r="I130" s="176"/>
      <c r="L130" s="47"/>
      <c r="M130" s="217"/>
      <c r="N130" s="48"/>
      <c r="O130" s="48"/>
      <c r="P130" s="48"/>
      <c r="Q130" s="48"/>
      <c r="R130" s="48"/>
      <c r="S130" s="48"/>
      <c r="T130" s="86"/>
      <c r="AT130" s="25" t="s">
        <v>157</v>
      </c>
      <c r="AU130" s="25" t="s">
        <v>83</v>
      </c>
    </row>
    <row r="131" s="11" customFormat="1">
      <c r="B131" s="218"/>
      <c r="D131" s="215" t="s">
        <v>159</v>
      </c>
      <c r="E131" s="219" t="s">
        <v>5</v>
      </c>
      <c r="F131" s="220" t="s">
        <v>264</v>
      </c>
      <c r="H131" s="219" t="s">
        <v>5</v>
      </c>
      <c r="I131" s="221"/>
      <c r="L131" s="218"/>
      <c r="M131" s="222"/>
      <c r="N131" s="223"/>
      <c r="O131" s="223"/>
      <c r="P131" s="223"/>
      <c r="Q131" s="223"/>
      <c r="R131" s="223"/>
      <c r="S131" s="223"/>
      <c r="T131" s="224"/>
      <c r="AT131" s="219" t="s">
        <v>159</v>
      </c>
      <c r="AU131" s="219" t="s">
        <v>83</v>
      </c>
      <c r="AV131" s="11" t="s">
        <v>80</v>
      </c>
      <c r="AW131" s="11" t="s">
        <v>35</v>
      </c>
      <c r="AX131" s="11" t="s">
        <v>72</v>
      </c>
      <c r="AY131" s="219" t="s">
        <v>148</v>
      </c>
    </row>
    <row r="132" s="12" customFormat="1">
      <c r="B132" s="225"/>
      <c r="D132" s="215" t="s">
        <v>159</v>
      </c>
      <c r="E132" s="226" t="s">
        <v>5</v>
      </c>
      <c r="F132" s="227" t="s">
        <v>980</v>
      </c>
      <c r="H132" s="228">
        <v>115.72</v>
      </c>
      <c r="I132" s="229"/>
      <c r="L132" s="225"/>
      <c r="M132" s="230"/>
      <c r="N132" s="231"/>
      <c r="O132" s="231"/>
      <c r="P132" s="231"/>
      <c r="Q132" s="231"/>
      <c r="R132" s="231"/>
      <c r="S132" s="231"/>
      <c r="T132" s="232"/>
      <c r="AT132" s="226" t="s">
        <v>159</v>
      </c>
      <c r="AU132" s="226" t="s">
        <v>83</v>
      </c>
      <c r="AV132" s="12" t="s">
        <v>83</v>
      </c>
      <c r="AW132" s="12" t="s">
        <v>35</v>
      </c>
      <c r="AX132" s="12" t="s">
        <v>72</v>
      </c>
      <c r="AY132" s="226" t="s">
        <v>148</v>
      </c>
    </row>
    <row r="133" s="12" customFormat="1">
      <c r="B133" s="225"/>
      <c r="D133" s="215" t="s">
        <v>159</v>
      </c>
      <c r="E133" s="226" t="s">
        <v>5</v>
      </c>
      <c r="F133" s="227" t="s">
        <v>982</v>
      </c>
      <c r="H133" s="228">
        <v>-9.7349999999999994</v>
      </c>
      <c r="I133" s="229"/>
      <c r="L133" s="225"/>
      <c r="M133" s="230"/>
      <c r="N133" s="231"/>
      <c r="O133" s="231"/>
      <c r="P133" s="231"/>
      <c r="Q133" s="231"/>
      <c r="R133" s="231"/>
      <c r="S133" s="231"/>
      <c r="T133" s="232"/>
      <c r="AT133" s="226" t="s">
        <v>159</v>
      </c>
      <c r="AU133" s="226" t="s">
        <v>83</v>
      </c>
      <c r="AV133" s="12" t="s">
        <v>83</v>
      </c>
      <c r="AW133" s="12" t="s">
        <v>35</v>
      </c>
      <c r="AX133" s="12" t="s">
        <v>72</v>
      </c>
      <c r="AY133" s="226" t="s">
        <v>148</v>
      </c>
    </row>
    <row r="134" s="12" customFormat="1">
      <c r="B134" s="225"/>
      <c r="D134" s="215" t="s">
        <v>159</v>
      </c>
      <c r="E134" s="226" t="s">
        <v>5</v>
      </c>
      <c r="F134" s="227" t="s">
        <v>983</v>
      </c>
      <c r="H134" s="228">
        <v>-42.185000000000002</v>
      </c>
      <c r="I134" s="229"/>
      <c r="L134" s="225"/>
      <c r="M134" s="230"/>
      <c r="N134" s="231"/>
      <c r="O134" s="231"/>
      <c r="P134" s="231"/>
      <c r="Q134" s="231"/>
      <c r="R134" s="231"/>
      <c r="S134" s="231"/>
      <c r="T134" s="232"/>
      <c r="AT134" s="226" t="s">
        <v>159</v>
      </c>
      <c r="AU134" s="226" t="s">
        <v>83</v>
      </c>
      <c r="AV134" s="12" t="s">
        <v>83</v>
      </c>
      <c r="AW134" s="12" t="s">
        <v>35</v>
      </c>
      <c r="AX134" s="12" t="s">
        <v>72</v>
      </c>
      <c r="AY134" s="226" t="s">
        <v>148</v>
      </c>
    </row>
    <row r="135" s="12" customFormat="1">
      <c r="B135" s="225"/>
      <c r="D135" s="215" t="s">
        <v>159</v>
      </c>
      <c r="E135" s="226" t="s">
        <v>5</v>
      </c>
      <c r="F135" s="227" t="s">
        <v>984</v>
      </c>
      <c r="H135" s="228">
        <v>5.5</v>
      </c>
      <c r="I135" s="229"/>
      <c r="L135" s="225"/>
      <c r="M135" s="230"/>
      <c r="N135" s="231"/>
      <c r="O135" s="231"/>
      <c r="P135" s="231"/>
      <c r="Q135" s="231"/>
      <c r="R135" s="231"/>
      <c r="S135" s="231"/>
      <c r="T135" s="232"/>
      <c r="AT135" s="226" t="s">
        <v>159</v>
      </c>
      <c r="AU135" s="226" t="s">
        <v>83</v>
      </c>
      <c r="AV135" s="12" t="s">
        <v>83</v>
      </c>
      <c r="AW135" s="12" t="s">
        <v>35</v>
      </c>
      <c r="AX135" s="12" t="s">
        <v>72</v>
      </c>
      <c r="AY135" s="226" t="s">
        <v>148</v>
      </c>
    </row>
    <row r="136" s="13" customFormat="1">
      <c r="B136" s="233"/>
      <c r="D136" s="215" t="s">
        <v>159</v>
      </c>
      <c r="E136" s="234" t="s">
        <v>5</v>
      </c>
      <c r="F136" s="235" t="s">
        <v>186</v>
      </c>
      <c r="H136" s="236">
        <v>69.299999999999997</v>
      </c>
      <c r="I136" s="237"/>
      <c r="L136" s="233"/>
      <c r="M136" s="238"/>
      <c r="N136" s="239"/>
      <c r="O136" s="239"/>
      <c r="P136" s="239"/>
      <c r="Q136" s="239"/>
      <c r="R136" s="239"/>
      <c r="S136" s="239"/>
      <c r="T136" s="240"/>
      <c r="AT136" s="234" t="s">
        <v>159</v>
      </c>
      <c r="AU136" s="234" t="s">
        <v>83</v>
      </c>
      <c r="AV136" s="13" t="s">
        <v>155</v>
      </c>
      <c r="AW136" s="13" t="s">
        <v>35</v>
      </c>
      <c r="AX136" s="13" t="s">
        <v>80</v>
      </c>
      <c r="AY136" s="234" t="s">
        <v>148</v>
      </c>
    </row>
    <row r="137" s="1" customFormat="1" ht="16.5" customHeight="1">
      <c r="B137" s="202"/>
      <c r="C137" s="249" t="s">
        <v>253</v>
      </c>
      <c r="D137" s="249" t="s">
        <v>270</v>
      </c>
      <c r="E137" s="250" t="s">
        <v>271</v>
      </c>
      <c r="F137" s="251" t="s">
        <v>272</v>
      </c>
      <c r="G137" s="252" t="s">
        <v>256</v>
      </c>
      <c r="H137" s="253">
        <v>124.74</v>
      </c>
      <c r="I137" s="254"/>
      <c r="J137" s="255">
        <f>ROUND(I137*H137,2)</f>
        <v>0</v>
      </c>
      <c r="K137" s="251" t="s">
        <v>5</v>
      </c>
      <c r="L137" s="256"/>
      <c r="M137" s="257" t="s">
        <v>5</v>
      </c>
      <c r="N137" s="258" t="s">
        <v>43</v>
      </c>
      <c r="O137" s="48"/>
      <c r="P137" s="212">
        <f>O137*H137</f>
        <v>0</v>
      </c>
      <c r="Q137" s="212">
        <v>0</v>
      </c>
      <c r="R137" s="212">
        <f>Q137*H137</f>
        <v>0</v>
      </c>
      <c r="S137" s="212">
        <v>0</v>
      </c>
      <c r="T137" s="213">
        <f>S137*H137</f>
        <v>0</v>
      </c>
      <c r="AR137" s="25" t="s">
        <v>214</v>
      </c>
      <c r="AT137" s="25" t="s">
        <v>270</v>
      </c>
      <c r="AU137" s="25" t="s">
        <v>83</v>
      </c>
      <c r="AY137" s="25" t="s">
        <v>148</v>
      </c>
      <c r="BE137" s="214">
        <f>IF(N137="základní",J137,0)</f>
        <v>0</v>
      </c>
      <c r="BF137" s="214">
        <f>IF(N137="snížená",J137,0)</f>
        <v>0</v>
      </c>
      <c r="BG137" s="214">
        <f>IF(N137="zákl. přenesená",J137,0)</f>
        <v>0</v>
      </c>
      <c r="BH137" s="214">
        <f>IF(N137="sníž. přenesená",J137,0)</f>
        <v>0</v>
      </c>
      <c r="BI137" s="214">
        <f>IF(N137="nulová",J137,0)</f>
        <v>0</v>
      </c>
      <c r="BJ137" s="25" t="s">
        <v>80</v>
      </c>
      <c r="BK137" s="214">
        <f>ROUND(I137*H137,2)</f>
        <v>0</v>
      </c>
      <c r="BL137" s="25" t="s">
        <v>155</v>
      </c>
      <c r="BM137" s="25" t="s">
        <v>273</v>
      </c>
    </row>
    <row r="138" s="1" customFormat="1">
      <c r="B138" s="47"/>
      <c r="D138" s="215" t="s">
        <v>157</v>
      </c>
      <c r="F138" s="216" t="s">
        <v>272</v>
      </c>
      <c r="I138" s="176"/>
      <c r="L138" s="47"/>
      <c r="M138" s="217"/>
      <c r="N138" s="48"/>
      <c r="O138" s="48"/>
      <c r="P138" s="48"/>
      <c r="Q138" s="48"/>
      <c r="R138" s="48"/>
      <c r="S138" s="48"/>
      <c r="T138" s="86"/>
      <c r="AT138" s="25" t="s">
        <v>157</v>
      </c>
      <c r="AU138" s="25" t="s">
        <v>83</v>
      </c>
    </row>
    <row r="139" s="12" customFormat="1">
      <c r="B139" s="225"/>
      <c r="D139" s="215" t="s">
        <v>159</v>
      </c>
      <c r="E139" s="226" t="s">
        <v>5</v>
      </c>
      <c r="F139" s="227" t="s">
        <v>985</v>
      </c>
      <c r="H139" s="228">
        <v>124.74</v>
      </c>
      <c r="I139" s="229"/>
      <c r="L139" s="225"/>
      <c r="M139" s="230"/>
      <c r="N139" s="231"/>
      <c r="O139" s="231"/>
      <c r="P139" s="231"/>
      <c r="Q139" s="231"/>
      <c r="R139" s="231"/>
      <c r="S139" s="231"/>
      <c r="T139" s="232"/>
      <c r="AT139" s="226" t="s">
        <v>159</v>
      </c>
      <c r="AU139" s="226" t="s">
        <v>83</v>
      </c>
      <c r="AV139" s="12" t="s">
        <v>83</v>
      </c>
      <c r="AW139" s="12" t="s">
        <v>35</v>
      </c>
      <c r="AX139" s="12" t="s">
        <v>80</v>
      </c>
      <c r="AY139" s="226" t="s">
        <v>148</v>
      </c>
    </row>
    <row r="140" s="1" customFormat="1" ht="16.5" customHeight="1">
      <c r="B140" s="202"/>
      <c r="C140" s="203" t="s">
        <v>11</v>
      </c>
      <c r="D140" s="203" t="s">
        <v>150</v>
      </c>
      <c r="E140" s="204" t="s">
        <v>276</v>
      </c>
      <c r="F140" s="205" t="s">
        <v>277</v>
      </c>
      <c r="G140" s="206" t="s">
        <v>181</v>
      </c>
      <c r="H140" s="207">
        <v>4.6200000000000001</v>
      </c>
      <c r="I140" s="208"/>
      <c r="J140" s="209">
        <f>ROUND(I140*H140,2)</f>
        <v>0</v>
      </c>
      <c r="K140" s="205" t="s">
        <v>154</v>
      </c>
      <c r="L140" s="47"/>
      <c r="M140" s="210" t="s">
        <v>5</v>
      </c>
      <c r="N140" s="211" t="s">
        <v>43</v>
      </c>
      <c r="O140" s="48"/>
      <c r="P140" s="212">
        <f>O140*H140</f>
        <v>0</v>
      </c>
      <c r="Q140" s="212">
        <v>0</v>
      </c>
      <c r="R140" s="212">
        <f>Q140*H140</f>
        <v>0</v>
      </c>
      <c r="S140" s="212">
        <v>0</v>
      </c>
      <c r="T140" s="213">
        <f>S140*H140</f>
        <v>0</v>
      </c>
      <c r="AR140" s="25" t="s">
        <v>155</v>
      </c>
      <c r="AT140" s="25" t="s">
        <v>150</v>
      </c>
      <c r="AU140" s="25" t="s">
        <v>83</v>
      </c>
      <c r="AY140" s="25" t="s">
        <v>148</v>
      </c>
      <c r="BE140" s="214">
        <f>IF(N140="základní",J140,0)</f>
        <v>0</v>
      </c>
      <c r="BF140" s="214">
        <f>IF(N140="snížená",J140,0)</f>
        <v>0</v>
      </c>
      <c r="BG140" s="214">
        <f>IF(N140="zákl. přenesená",J140,0)</f>
        <v>0</v>
      </c>
      <c r="BH140" s="214">
        <f>IF(N140="sníž. přenesená",J140,0)</f>
        <v>0</v>
      </c>
      <c r="BI140" s="214">
        <f>IF(N140="nulová",J140,0)</f>
        <v>0</v>
      </c>
      <c r="BJ140" s="25" t="s">
        <v>80</v>
      </c>
      <c r="BK140" s="214">
        <f>ROUND(I140*H140,2)</f>
        <v>0</v>
      </c>
      <c r="BL140" s="25" t="s">
        <v>155</v>
      </c>
      <c r="BM140" s="25" t="s">
        <v>836</v>
      </c>
    </row>
    <row r="141" s="1" customFormat="1">
      <c r="B141" s="47"/>
      <c r="D141" s="215" t="s">
        <v>157</v>
      </c>
      <c r="F141" s="216" t="s">
        <v>279</v>
      </c>
      <c r="I141" s="176"/>
      <c r="L141" s="47"/>
      <c r="M141" s="217"/>
      <c r="N141" s="48"/>
      <c r="O141" s="48"/>
      <c r="P141" s="48"/>
      <c r="Q141" s="48"/>
      <c r="R141" s="48"/>
      <c r="S141" s="48"/>
      <c r="T141" s="86"/>
      <c r="AT141" s="25" t="s">
        <v>157</v>
      </c>
      <c r="AU141" s="25" t="s">
        <v>83</v>
      </c>
    </row>
    <row r="142" s="11" customFormat="1">
      <c r="B142" s="218"/>
      <c r="D142" s="215" t="s">
        <v>159</v>
      </c>
      <c r="E142" s="219" t="s">
        <v>5</v>
      </c>
      <c r="F142" s="220" t="s">
        <v>687</v>
      </c>
      <c r="H142" s="219" t="s">
        <v>5</v>
      </c>
      <c r="I142" s="221"/>
      <c r="L142" s="218"/>
      <c r="M142" s="222"/>
      <c r="N142" s="223"/>
      <c r="O142" s="223"/>
      <c r="P142" s="223"/>
      <c r="Q142" s="223"/>
      <c r="R142" s="223"/>
      <c r="S142" s="223"/>
      <c r="T142" s="224"/>
      <c r="AT142" s="219" t="s">
        <v>159</v>
      </c>
      <c r="AU142" s="219" t="s">
        <v>83</v>
      </c>
      <c r="AV142" s="11" t="s">
        <v>80</v>
      </c>
      <c r="AW142" s="11" t="s">
        <v>35</v>
      </c>
      <c r="AX142" s="11" t="s">
        <v>72</v>
      </c>
      <c r="AY142" s="219" t="s">
        <v>148</v>
      </c>
    </row>
    <row r="143" s="12" customFormat="1">
      <c r="B143" s="225"/>
      <c r="D143" s="215" t="s">
        <v>159</v>
      </c>
      <c r="E143" s="226" t="s">
        <v>5</v>
      </c>
      <c r="F143" s="227" t="s">
        <v>986</v>
      </c>
      <c r="H143" s="228">
        <v>4.6200000000000001</v>
      </c>
      <c r="I143" s="229"/>
      <c r="L143" s="225"/>
      <c r="M143" s="230"/>
      <c r="N143" s="231"/>
      <c r="O143" s="231"/>
      <c r="P143" s="231"/>
      <c r="Q143" s="231"/>
      <c r="R143" s="231"/>
      <c r="S143" s="231"/>
      <c r="T143" s="232"/>
      <c r="AT143" s="226" t="s">
        <v>159</v>
      </c>
      <c r="AU143" s="226" t="s">
        <v>83</v>
      </c>
      <c r="AV143" s="12" t="s">
        <v>83</v>
      </c>
      <c r="AW143" s="12" t="s">
        <v>35</v>
      </c>
      <c r="AX143" s="12" t="s">
        <v>80</v>
      </c>
      <c r="AY143" s="226" t="s">
        <v>148</v>
      </c>
    </row>
    <row r="144" s="1" customFormat="1" ht="16.5" customHeight="1">
      <c r="B144" s="202"/>
      <c r="C144" s="203" t="s">
        <v>269</v>
      </c>
      <c r="D144" s="203" t="s">
        <v>150</v>
      </c>
      <c r="E144" s="204" t="s">
        <v>838</v>
      </c>
      <c r="F144" s="205" t="s">
        <v>839</v>
      </c>
      <c r="G144" s="206" t="s">
        <v>181</v>
      </c>
      <c r="H144" s="207">
        <v>4.6200000000000001</v>
      </c>
      <c r="I144" s="208"/>
      <c r="J144" s="209">
        <f>ROUND(I144*H144,2)</f>
        <v>0</v>
      </c>
      <c r="K144" s="205" t="s">
        <v>154</v>
      </c>
      <c r="L144" s="47"/>
      <c r="M144" s="210" t="s">
        <v>5</v>
      </c>
      <c r="N144" s="211" t="s">
        <v>43</v>
      </c>
      <c r="O144" s="48"/>
      <c r="P144" s="212">
        <f>O144*H144</f>
        <v>0</v>
      </c>
      <c r="Q144" s="212">
        <v>0</v>
      </c>
      <c r="R144" s="212">
        <f>Q144*H144</f>
        <v>0</v>
      </c>
      <c r="S144" s="212">
        <v>0</v>
      </c>
      <c r="T144" s="213">
        <f>S144*H144</f>
        <v>0</v>
      </c>
      <c r="AR144" s="25" t="s">
        <v>155</v>
      </c>
      <c r="AT144" s="25" t="s">
        <v>150</v>
      </c>
      <c r="AU144" s="25" t="s">
        <v>83</v>
      </c>
      <c r="AY144" s="25" t="s">
        <v>148</v>
      </c>
      <c r="BE144" s="214">
        <f>IF(N144="základní",J144,0)</f>
        <v>0</v>
      </c>
      <c r="BF144" s="214">
        <f>IF(N144="snížená",J144,0)</f>
        <v>0</v>
      </c>
      <c r="BG144" s="214">
        <f>IF(N144="zákl. přenesená",J144,0)</f>
        <v>0</v>
      </c>
      <c r="BH144" s="214">
        <f>IF(N144="sníž. přenesená",J144,0)</f>
        <v>0</v>
      </c>
      <c r="BI144" s="214">
        <f>IF(N144="nulová",J144,0)</f>
        <v>0</v>
      </c>
      <c r="BJ144" s="25" t="s">
        <v>80</v>
      </c>
      <c r="BK144" s="214">
        <f>ROUND(I144*H144,2)</f>
        <v>0</v>
      </c>
      <c r="BL144" s="25" t="s">
        <v>155</v>
      </c>
      <c r="BM144" s="25" t="s">
        <v>840</v>
      </c>
    </row>
    <row r="145" s="1" customFormat="1">
      <c r="B145" s="47"/>
      <c r="D145" s="215" t="s">
        <v>157</v>
      </c>
      <c r="F145" s="216" t="s">
        <v>841</v>
      </c>
      <c r="I145" s="176"/>
      <c r="L145" s="47"/>
      <c r="M145" s="217"/>
      <c r="N145" s="48"/>
      <c r="O145" s="48"/>
      <c r="P145" s="48"/>
      <c r="Q145" s="48"/>
      <c r="R145" s="48"/>
      <c r="S145" s="48"/>
      <c r="T145" s="86"/>
      <c r="AT145" s="25" t="s">
        <v>157</v>
      </c>
      <c r="AU145" s="25" t="s">
        <v>83</v>
      </c>
    </row>
    <row r="146" s="11" customFormat="1">
      <c r="B146" s="218"/>
      <c r="D146" s="215" t="s">
        <v>159</v>
      </c>
      <c r="E146" s="219" t="s">
        <v>5</v>
      </c>
      <c r="F146" s="220" t="s">
        <v>687</v>
      </c>
      <c r="H146" s="219" t="s">
        <v>5</v>
      </c>
      <c r="I146" s="221"/>
      <c r="L146" s="218"/>
      <c r="M146" s="222"/>
      <c r="N146" s="223"/>
      <c r="O146" s="223"/>
      <c r="P146" s="223"/>
      <c r="Q146" s="223"/>
      <c r="R146" s="223"/>
      <c r="S146" s="223"/>
      <c r="T146" s="224"/>
      <c r="AT146" s="219" t="s">
        <v>159</v>
      </c>
      <c r="AU146" s="219" t="s">
        <v>83</v>
      </c>
      <c r="AV146" s="11" t="s">
        <v>80</v>
      </c>
      <c r="AW146" s="11" t="s">
        <v>35</v>
      </c>
      <c r="AX146" s="11" t="s">
        <v>72</v>
      </c>
      <c r="AY146" s="219" t="s">
        <v>148</v>
      </c>
    </row>
    <row r="147" s="12" customFormat="1">
      <c r="B147" s="225"/>
      <c r="D147" s="215" t="s">
        <v>159</v>
      </c>
      <c r="E147" s="226" t="s">
        <v>5</v>
      </c>
      <c r="F147" s="227" t="s">
        <v>986</v>
      </c>
      <c r="H147" s="228">
        <v>4.6200000000000001</v>
      </c>
      <c r="I147" s="229"/>
      <c r="L147" s="225"/>
      <c r="M147" s="230"/>
      <c r="N147" s="231"/>
      <c r="O147" s="231"/>
      <c r="P147" s="231"/>
      <c r="Q147" s="231"/>
      <c r="R147" s="231"/>
      <c r="S147" s="231"/>
      <c r="T147" s="232"/>
      <c r="AT147" s="226" t="s">
        <v>159</v>
      </c>
      <c r="AU147" s="226" t="s">
        <v>83</v>
      </c>
      <c r="AV147" s="12" t="s">
        <v>83</v>
      </c>
      <c r="AW147" s="12" t="s">
        <v>35</v>
      </c>
      <c r="AX147" s="12" t="s">
        <v>80</v>
      </c>
      <c r="AY147" s="226" t="s">
        <v>148</v>
      </c>
    </row>
    <row r="148" s="1" customFormat="1" ht="16.5" customHeight="1">
      <c r="B148" s="202"/>
      <c r="C148" s="203" t="s">
        <v>275</v>
      </c>
      <c r="D148" s="203" t="s">
        <v>150</v>
      </c>
      <c r="E148" s="204" t="s">
        <v>276</v>
      </c>
      <c r="F148" s="205" t="s">
        <v>277</v>
      </c>
      <c r="G148" s="206" t="s">
        <v>181</v>
      </c>
      <c r="H148" s="207">
        <v>121.22</v>
      </c>
      <c r="I148" s="208"/>
      <c r="J148" s="209">
        <f>ROUND(I148*H148,2)</f>
        <v>0</v>
      </c>
      <c r="K148" s="205" t="s">
        <v>154</v>
      </c>
      <c r="L148" s="47"/>
      <c r="M148" s="210" t="s">
        <v>5</v>
      </c>
      <c r="N148" s="211" t="s">
        <v>43</v>
      </c>
      <c r="O148" s="48"/>
      <c r="P148" s="212">
        <f>O148*H148</f>
        <v>0</v>
      </c>
      <c r="Q148" s="212">
        <v>0</v>
      </c>
      <c r="R148" s="212">
        <f>Q148*H148</f>
        <v>0</v>
      </c>
      <c r="S148" s="212">
        <v>0</v>
      </c>
      <c r="T148" s="213">
        <f>S148*H148</f>
        <v>0</v>
      </c>
      <c r="AR148" s="25" t="s">
        <v>155</v>
      </c>
      <c r="AT148" s="25" t="s">
        <v>150</v>
      </c>
      <c r="AU148" s="25" t="s">
        <v>83</v>
      </c>
      <c r="AY148" s="25" t="s">
        <v>148</v>
      </c>
      <c r="BE148" s="214">
        <f>IF(N148="základní",J148,0)</f>
        <v>0</v>
      </c>
      <c r="BF148" s="214">
        <f>IF(N148="snížená",J148,0)</f>
        <v>0</v>
      </c>
      <c r="BG148" s="214">
        <f>IF(N148="zákl. přenesená",J148,0)</f>
        <v>0</v>
      </c>
      <c r="BH148" s="214">
        <f>IF(N148="sníž. přenesená",J148,0)</f>
        <v>0</v>
      </c>
      <c r="BI148" s="214">
        <f>IF(N148="nulová",J148,0)</f>
        <v>0</v>
      </c>
      <c r="BJ148" s="25" t="s">
        <v>80</v>
      </c>
      <c r="BK148" s="214">
        <f>ROUND(I148*H148,2)</f>
        <v>0</v>
      </c>
      <c r="BL148" s="25" t="s">
        <v>155</v>
      </c>
      <c r="BM148" s="25" t="s">
        <v>278</v>
      </c>
    </row>
    <row r="149" s="1" customFormat="1">
      <c r="B149" s="47"/>
      <c r="D149" s="215" t="s">
        <v>157</v>
      </c>
      <c r="F149" s="216" t="s">
        <v>279</v>
      </c>
      <c r="I149" s="176"/>
      <c r="L149" s="47"/>
      <c r="M149" s="217"/>
      <c r="N149" s="48"/>
      <c r="O149" s="48"/>
      <c r="P149" s="48"/>
      <c r="Q149" s="48"/>
      <c r="R149" s="48"/>
      <c r="S149" s="48"/>
      <c r="T149" s="86"/>
      <c r="AT149" s="25" t="s">
        <v>157</v>
      </c>
      <c r="AU149" s="25" t="s">
        <v>83</v>
      </c>
    </row>
    <row r="150" s="11" customFormat="1">
      <c r="B150" s="218"/>
      <c r="D150" s="215" t="s">
        <v>159</v>
      </c>
      <c r="E150" s="219" t="s">
        <v>5</v>
      </c>
      <c r="F150" s="220" t="s">
        <v>280</v>
      </c>
      <c r="H150" s="219" t="s">
        <v>5</v>
      </c>
      <c r="I150" s="221"/>
      <c r="L150" s="218"/>
      <c r="M150" s="222"/>
      <c r="N150" s="223"/>
      <c r="O150" s="223"/>
      <c r="P150" s="223"/>
      <c r="Q150" s="223"/>
      <c r="R150" s="223"/>
      <c r="S150" s="223"/>
      <c r="T150" s="224"/>
      <c r="AT150" s="219" t="s">
        <v>159</v>
      </c>
      <c r="AU150" s="219" t="s">
        <v>83</v>
      </c>
      <c r="AV150" s="11" t="s">
        <v>80</v>
      </c>
      <c r="AW150" s="11" t="s">
        <v>35</v>
      </c>
      <c r="AX150" s="11" t="s">
        <v>72</v>
      </c>
      <c r="AY150" s="219" t="s">
        <v>148</v>
      </c>
    </row>
    <row r="151" s="12" customFormat="1">
      <c r="B151" s="225"/>
      <c r="D151" s="215" t="s">
        <v>159</v>
      </c>
      <c r="E151" s="226" t="s">
        <v>5</v>
      </c>
      <c r="F151" s="227" t="s">
        <v>987</v>
      </c>
      <c r="H151" s="228">
        <v>42.185000000000002</v>
      </c>
      <c r="I151" s="229"/>
      <c r="L151" s="225"/>
      <c r="M151" s="230"/>
      <c r="N151" s="231"/>
      <c r="O151" s="231"/>
      <c r="P151" s="231"/>
      <c r="Q151" s="231"/>
      <c r="R151" s="231"/>
      <c r="S151" s="231"/>
      <c r="T151" s="232"/>
      <c r="AT151" s="226" t="s">
        <v>159</v>
      </c>
      <c r="AU151" s="226" t="s">
        <v>83</v>
      </c>
      <c r="AV151" s="12" t="s">
        <v>83</v>
      </c>
      <c r="AW151" s="12" t="s">
        <v>35</v>
      </c>
      <c r="AX151" s="12" t="s">
        <v>72</v>
      </c>
      <c r="AY151" s="226" t="s">
        <v>148</v>
      </c>
    </row>
    <row r="152" s="12" customFormat="1">
      <c r="B152" s="225"/>
      <c r="D152" s="215" t="s">
        <v>159</v>
      </c>
      <c r="E152" s="226" t="s">
        <v>5</v>
      </c>
      <c r="F152" s="227" t="s">
        <v>988</v>
      </c>
      <c r="H152" s="228">
        <v>9.7349999999999994</v>
      </c>
      <c r="I152" s="229"/>
      <c r="L152" s="225"/>
      <c r="M152" s="230"/>
      <c r="N152" s="231"/>
      <c r="O152" s="231"/>
      <c r="P152" s="231"/>
      <c r="Q152" s="231"/>
      <c r="R152" s="231"/>
      <c r="S152" s="231"/>
      <c r="T152" s="232"/>
      <c r="AT152" s="226" t="s">
        <v>159</v>
      </c>
      <c r="AU152" s="226" t="s">
        <v>83</v>
      </c>
      <c r="AV152" s="12" t="s">
        <v>83</v>
      </c>
      <c r="AW152" s="12" t="s">
        <v>35</v>
      </c>
      <c r="AX152" s="12" t="s">
        <v>72</v>
      </c>
      <c r="AY152" s="226" t="s">
        <v>148</v>
      </c>
    </row>
    <row r="153" s="12" customFormat="1">
      <c r="B153" s="225"/>
      <c r="D153" s="215" t="s">
        <v>159</v>
      </c>
      <c r="E153" s="226" t="s">
        <v>5</v>
      </c>
      <c r="F153" s="227" t="s">
        <v>989</v>
      </c>
      <c r="H153" s="228">
        <v>69.299999999999997</v>
      </c>
      <c r="I153" s="229"/>
      <c r="L153" s="225"/>
      <c r="M153" s="230"/>
      <c r="N153" s="231"/>
      <c r="O153" s="231"/>
      <c r="P153" s="231"/>
      <c r="Q153" s="231"/>
      <c r="R153" s="231"/>
      <c r="S153" s="231"/>
      <c r="T153" s="232"/>
      <c r="AT153" s="226" t="s">
        <v>159</v>
      </c>
      <c r="AU153" s="226" t="s">
        <v>83</v>
      </c>
      <c r="AV153" s="12" t="s">
        <v>83</v>
      </c>
      <c r="AW153" s="12" t="s">
        <v>35</v>
      </c>
      <c r="AX153" s="12" t="s">
        <v>72</v>
      </c>
      <c r="AY153" s="226" t="s">
        <v>148</v>
      </c>
    </row>
    <row r="154" s="13" customFormat="1">
      <c r="B154" s="233"/>
      <c r="D154" s="215" t="s">
        <v>159</v>
      </c>
      <c r="E154" s="234" t="s">
        <v>5</v>
      </c>
      <c r="F154" s="235" t="s">
        <v>186</v>
      </c>
      <c r="H154" s="236">
        <v>121.22</v>
      </c>
      <c r="I154" s="237"/>
      <c r="L154" s="233"/>
      <c r="M154" s="238"/>
      <c r="N154" s="239"/>
      <c r="O154" s="239"/>
      <c r="P154" s="239"/>
      <c r="Q154" s="239"/>
      <c r="R154" s="239"/>
      <c r="S154" s="239"/>
      <c r="T154" s="240"/>
      <c r="AT154" s="234" t="s">
        <v>159</v>
      </c>
      <c r="AU154" s="234" t="s">
        <v>83</v>
      </c>
      <c r="AV154" s="13" t="s">
        <v>155</v>
      </c>
      <c r="AW154" s="13" t="s">
        <v>35</v>
      </c>
      <c r="AX154" s="13" t="s">
        <v>80</v>
      </c>
      <c r="AY154" s="234" t="s">
        <v>148</v>
      </c>
    </row>
    <row r="155" s="1" customFormat="1" ht="16.5" customHeight="1">
      <c r="B155" s="202"/>
      <c r="C155" s="203" t="s">
        <v>284</v>
      </c>
      <c r="D155" s="203" t="s">
        <v>150</v>
      </c>
      <c r="E155" s="204" t="s">
        <v>285</v>
      </c>
      <c r="F155" s="205" t="s">
        <v>286</v>
      </c>
      <c r="G155" s="206" t="s">
        <v>181</v>
      </c>
      <c r="H155" s="207">
        <v>121.22</v>
      </c>
      <c r="I155" s="208"/>
      <c r="J155" s="209">
        <f>ROUND(I155*H155,2)</f>
        <v>0</v>
      </c>
      <c r="K155" s="205" t="s">
        <v>154</v>
      </c>
      <c r="L155" s="47"/>
      <c r="M155" s="210" t="s">
        <v>5</v>
      </c>
      <c r="N155" s="211" t="s">
        <v>43</v>
      </c>
      <c r="O155" s="48"/>
      <c r="P155" s="212">
        <f>O155*H155</f>
        <v>0</v>
      </c>
      <c r="Q155" s="212">
        <v>0</v>
      </c>
      <c r="R155" s="212">
        <f>Q155*H155</f>
        <v>0</v>
      </c>
      <c r="S155" s="212">
        <v>0</v>
      </c>
      <c r="T155" s="213">
        <f>S155*H155</f>
        <v>0</v>
      </c>
      <c r="AR155" s="25" t="s">
        <v>155</v>
      </c>
      <c r="AT155" s="25" t="s">
        <v>150</v>
      </c>
      <c r="AU155" s="25" t="s">
        <v>83</v>
      </c>
      <c r="AY155" s="25" t="s">
        <v>148</v>
      </c>
      <c r="BE155" s="214">
        <f>IF(N155="základní",J155,0)</f>
        <v>0</v>
      </c>
      <c r="BF155" s="214">
        <f>IF(N155="snížená",J155,0)</f>
        <v>0</v>
      </c>
      <c r="BG155" s="214">
        <f>IF(N155="zákl. přenesená",J155,0)</f>
        <v>0</v>
      </c>
      <c r="BH155" s="214">
        <f>IF(N155="sníž. přenesená",J155,0)</f>
        <v>0</v>
      </c>
      <c r="BI155" s="214">
        <f>IF(N155="nulová",J155,0)</f>
        <v>0</v>
      </c>
      <c r="BJ155" s="25" t="s">
        <v>80</v>
      </c>
      <c r="BK155" s="214">
        <f>ROUND(I155*H155,2)</f>
        <v>0</v>
      </c>
      <c r="BL155" s="25" t="s">
        <v>155</v>
      </c>
      <c r="BM155" s="25" t="s">
        <v>287</v>
      </c>
    </row>
    <row r="156" s="1" customFormat="1">
      <c r="B156" s="47"/>
      <c r="D156" s="215" t="s">
        <v>157</v>
      </c>
      <c r="F156" s="216" t="s">
        <v>288</v>
      </c>
      <c r="I156" s="176"/>
      <c r="L156" s="47"/>
      <c r="M156" s="217"/>
      <c r="N156" s="48"/>
      <c r="O156" s="48"/>
      <c r="P156" s="48"/>
      <c r="Q156" s="48"/>
      <c r="R156" s="48"/>
      <c r="S156" s="48"/>
      <c r="T156" s="86"/>
      <c r="AT156" s="25" t="s">
        <v>157</v>
      </c>
      <c r="AU156" s="25" t="s">
        <v>83</v>
      </c>
    </row>
    <row r="157" s="11" customFormat="1">
      <c r="B157" s="218"/>
      <c r="D157" s="215" t="s">
        <v>159</v>
      </c>
      <c r="E157" s="219" t="s">
        <v>5</v>
      </c>
      <c r="F157" s="220" t="s">
        <v>280</v>
      </c>
      <c r="H157" s="219" t="s">
        <v>5</v>
      </c>
      <c r="I157" s="221"/>
      <c r="L157" s="218"/>
      <c r="M157" s="222"/>
      <c r="N157" s="223"/>
      <c r="O157" s="223"/>
      <c r="P157" s="223"/>
      <c r="Q157" s="223"/>
      <c r="R157" s="223"/>
      <c r="S157" s="223"/>
      <c r="T157" s="224"/>
      <c r="AT157" s="219" t="s">
        <v>159</v>
      </c>
      <c r="AU157" s="219" t="s">
        <v>83</v>
      </c>
      <c r="AV157" s="11" t="s">
        <v>80</v>
      </c>
      <c r="AW157" s="11" t="s">
        <v>35</v>
      </c>
      <c r="AX157" s="11" t="s">
        <v>72</v>
      </c>
      <c r="AY157" s="219" t="s">
        <v>148</v>
      </c>
    </row>
    <row r="158" s="12" customFormat="1">
      <c r="B158" s="225"/>
      <c r="D158" s="215" t="s">
        <v>159</v>
      </c>
      <c r="E158" s="226" t="s">
        <v>5</v>
      </c>
      <c r="F158" s="227" t="s">
        <v>987</v>
      </c>
      <c r="H158" s="228">
        <v>42.185000000000002</v>
      </c>
      <c r="I158" s="229"/>
      <c r="L158" s="225"/>
      <c r="M158" s="230"/>
      <c r="N158" s="231"/>
      <c r="O158" s="231"/>
      <c r="P158" s="231"/>
      <c r="Q158" s="231"/>
      <c r="R158" s="231"/>
      <c r="S158" s="231"/>
      <c r="T158" s="232"/>
      <c r="AT158" s="226" t="s">
        <v>159</v>
      </c>
      <c r="AU158" s="226" t="s">
        <v>83</v>
      </c>
      <c r="AV158" s="12" t="s">
        <v>83</v>
      </c>
      <c r="AW158" s="12" t="s">
        <v>35</v>
      </c>
      <c r="AX158" s="12" t="s">
        <v>72</v>
      </c>
      <c r="AY158" s="226" t="s">
        <v>148</v>
      </c>
    </row>
    <row r="159" s="12" customFormat="1">
      <c r="B159" s="225"/>
      <c r="D159" s="215" t="s">
        <v>159</v>
      </c>
      <c r="E159" s="226" t="s">
        <v>5</v>
      </c>
      <c r="F159" s="227" t="s">
        <v>988</v>
      </c>
      <c r="H159" s="228">
        <v>9.7349999999999994</v>
      </c>
      <c r="I159" s="229"/>
      <c r="L159" s="225"/>
      <c r="M159" s="230"/>
      <c r="N159" s="231"/>
      <c r="O159" s="231"/>
      <c r="P159" s="231"/>
      <c r="Q159" s="231"/>
      <c r="R159" s="231"/>
      <c r="S159" s="231"/>
      <c r="T159" s="232"/>
      <c r="AT159" s="226" t="s">
        <v>159</v>
      </c>
      <c r="AU159" s="226" t="s">
        <v>83</v>
      </c>
      <c r="AV159" s="12" t="s">
        <v>83</v>
      </c>
      <c r="AW159" s="12" t="s">
        <v>35</v>
      </c>
      <c r="AX159" s="12" t="s">
        <v>72</v>
      </c>
      <c r="AY159" s="226" t="s">
        <v>148</v>
      </c>
    </row>
    <row r="160" s="12" customFormat="1">
      <c r="B160" s="225"/>
      <c r="D160" s="215" t="s">
        <v>159</v>
      </c>
      <c r="E160" s="226" t="s">
        <v>5</v>
      </c>
      <c r="F160" s="227" t="s">
        <v>989</v>
      </c>
      <c r="H160" s="228">
        <v>69.299999999999997</v>
      </c>
      <c r="I160" s="229"/>
      <c r="L160" s="225"/>
      <c r="M160" s="230"/>
      <c r="N160" s="231"/>
      <c r="O160" s="231"/>
      <c r="P160" s="231"/>
      <c r="Q160" s="231"/>
      <c r="R160" s="231"/>
      <c r="S160" s="231"/>
      <c r="T160" s="232"/>
      <c r="AT160" s="226" t="s">
        <v>159</v>
      </c>
      <c r="AU160" s="226" t="s">
        <v>83</v>
      </c>
      <c r="AV160" s="12" t="s">
        <v>83</v>
      </c>
      <c r="AW160" s="12" t="s">
        <v>35</v>
      </c>
      <c r="AX160" s="12" t="s">
        <v>72</v>
      </c>
      <c r="AY160" s="226" t="s">
        <v>148</v>
      </c>
    </row>
    <row r="161" s="13" customFormat="1">
      <c r="B161" s="233"/>
      <c r="D161" s="215" t="s">
        <v>159</v>
      </c>
      <c r="E161" s="234" t="s">
        <v>5</v>
      </c>
      <c r="F161" s="235" t="s">
        <v>186</v>
      </c>
      <c r="H161" s="236">
        <v>121.22</v>
      </c>
      <c r="I161" s="237"/>
      <c r="L161" s="233"/>
      <c r="M161" s="238"/>
      <c r="N161" s="239"/>
      <c r="O161" s="239"/>
      <c r="P161" s="239"/>
      <c r="Q161" s="239"/>
      <c r="R161" s="239"/>
      <c r="S161" s="239"/>
      <c r="T161" s="240"/>
      <c r="AT161" s="234" t="s">
        <v>159</v>
      </c>
      <c r="AU161" s="234" t="s">
        <v>83</v>
      </c>
      <c r="AV161" s="13" t="s">
        <v>155</v>
      </c>
      <c r="AW161" s="13" t="s">
        <v>35</v>
      </c>
      <c r="AX161" s="13" t="s">
        <v>80</v>
      </c>
      <c r="AY161" s="234" t="s">
        <v>148</v>
      </c>
    </row>
    <row r="162" s="1" customFormat="1" ht="16.5" customHeight="1">
      <c r="B162" s="202"/>
      <c r="C162" s="203" t="s">
        <v>289</v>
      </c>
      <c r="D162" s="203" t="s">
        <v>150</v>
      </c>
      <c r="E162" s="204" t="s">
        <v>290</v>
      </c>
      <c r="F162" s="205" t="s">
        <v>291</v>
      </c>
      <c r="G162" s="206" t="s">
        <v>181</v>
      </c>
      <c r="H162" s="207">
        <v>42.185000000000002</v>
      </c>
      <c r="I162" s="208"/>
      <c r="J162" s="209">
        <f>ROUND(I162*H162,2)</f>
        <v>0</v>
      </c>
      <c r="K162" s="205" t="s">
        <v>154</v>
      </c>
      <c r="L162" s="47"/>
      <c r="M162" s="210" t="s">
        <v>5</v>
      </c>
      <c r="N162" s="211" t="s">
        <v>43</v>
      </c>
      <c r="O162" s="48"/>
      <c r="P162" s="212">
        <f>O162*H162</f>
        <v>0</v>
      </c>
      <c r="Q162" s="212">
        <v>0</v>
      </c>
      <c r="R162" s="212">
        <f>Q162*H162</f>
        <v>0</v>
      </c>
      <c r="S162" s="212">
        <v>0</v>
      </c>
      <c r="T162" s="213">
        <f>S162*H162</f>
        <v>0</v>
      </c>
      <c r="AR162" s="25" t="s">
        <v>155</v>
      </c>
      <c r="AT162" s="25" t="s">
        <v>150</v>
      </c>
      <c r="AU162" s="25" t="s">
        <v>83</v>
      </c>
      <c r="AY162" s="25" t="s">
        <v>148</v>
      </c>
      <c r="BE162" s="214">
        <f>IF(N162="základní",J162,0)</f>
        <v>0</v>
      </c>
      <c r="BF162" s="214">
        <f>IF(N162="snížená",J162,0)</f>
        <v>0</v>
      </c>
      <c r="BG162" s="214">
        <f>IF(N162="zákl. přenesená",J162,0)</f>
        <v>0</v>
      </c>
      <c r="BH162" s="214">
        <f>IF(N162="sníž. přenesená",J162,0)</f>
        <v>0</v>
      </c>
      <c r="BI162" s="214">
        <f>IF(N162="nulová",J162,0)</f>
        <v>0</v>
      </c>
      <c r="BJ162" s="25" t="s">
        <v>80</v>
      </c>
      <c r="BK162" s="214">
        <f>ROUND(I162*H162,2)</f>
        <v>0</v>
      </c>
      <c r="BL162" s="25" t="s">
        <v>155</v>
      </c>
      <c r="BM162" s="25" t="s">
        <v>292</v>
      </c>
    </row>
    <row r="163" s="1" customFormat="1">
      <c r="B163" s="47"/>
      <c r="D163" s="215" t="s">
        <v>157</v>
      </c>
      <c r="F163" s="216" t="s">
        <v>293</v>
      </c>
      <c r="I163" s="176"/>
      <c r="L163" s="47"/>
      <c r="M163" s="217"/>
      <c r="N163" s="48"/>
      <c r="O163" s="48"/>
      <c r="P163" s="48"/>
      <c r="Q163" s="48"/>
      <c r="R163" s="48"/>
      <c r="S163" s="48"/>
      <c r="T163" s="86"/>
      <c r="AT163" s="25" t="s">
        <v>157</v>
      </c>
      <c r="AU163" s="25" t="s">
        <v>83</v>
      </c>
    </row>
    <row r="164" s="12" customFormat="1">
      <c r="B164" s="225"/>
      <c r="D164" s="215" t="s">
        <v>159</v>
      </c>
      <c r="E164" s="226" t="s">
        <v>5</v>
      </c>
      <c r="F164" s="227" t="s">
        <v>990</v>
      </c>
      <c r="H164" s="228">
        <v>42.185000000000002</v>
      </c>
      <c r="I164" s="229"/>
      <c r="L164" s="225"/>
      <c r="M164" s="230"/>
      <c r="N164" s="231"/>
      <c r="O164" s="231"/>
      <c r="P164" s="231"/>
      <c r="Q164" s="231"/>
      <c r="R164" s="231"/>
      <c r="S164" s="231"/>
      <c r="T164" s="232"/>
      <c r="AT164" s="226" t="s">
        <v>159</v>
      </c>
      <c r="AU164" s="226" t="s">
        <v>83</v>
      </c>
      <c r="AV164" s="12" t="s">
        <v>83</v>
      </c>
      <c r="AW164" s="12" t="s">
        <v>35</v>
      </c>
      <c r="AX164" s="12" t="s">
        <v>72</v>
      </c>
      <c r="AY164" s="226" t="s">
        <v>148</v>
      </c>
    </row>
    <row r="165" s="14" customFormat="1">
      <c r="B165" s="241"/>
      <c r="D165" s="215" t="s">
        <v>159</v>
      </c>
      <c r="E165" s="242" t="s">
        <v>5</v>
      </c>
      <c r="F165" s="243" t="s">
        <v>206</v>
      </c>
      <c r="H165" s="244">
        <v>42.185000000000002</v>
      </c>
      <c r="I165" s="245"/>
      <c r="L165" s="241"/>
      <c r="M165" s="246"/>
      <c r="N165" s="247"/>
      <c r="O165" s="247"/>
      <c r="P165" s="247"/>
      <c r="Q165" s="247"/>
      <c r="R165" s="247"/>
      <c r="S165" s="247"/>
      <c r="T165" s="248"/>
      <c r="AT165" s="242" t="s">
        <v>159</v>
      </c>
      <c r="AU165" s="242" t="s">
        <v>83</v>
      </c>
      <c r="AV165" s="14" t="s">
        <v>168</v>
      </c>
      <c r="AW165" s="14" t="s">
        <v>35</v>
      </c>
      <c r="AX165" s="14" t="s">
        <v>72</v>
      </c>
      <c r="AY165" s="242" t="s">
        <v>148</v>
      </c>
    </row>
    <row r="166" s="13" customFormat="1">
      <c r="B166" s="233"/>
      <c r="D166" s="215" t="s">
        <v>159</v>
      </c>
      <c r="E166" s="234" t="s">
        <v>5</v>
      </c>
      <c r="F166" s="235" t="s">
        <v>186</v>
      </c>
      <c r="H166" s="236">
        <v>42.185000000000002</v>
      </c>
      <c r="I166" s="237"/>
      <c r="L166" s="233"/>
      <c r="M166" s="238"/>
      <c r="N166" s="239"/>
      <c r="O166" s="239"/>
      <c r="P166" s="239"/>
      <c r="Q166" s="239"/>
      <c r="R166" s="239"/>
      <c r="S166" s="239"/>
      <c r="T166" s="240"/>
      <c r="AT166" s="234" t="s">
        <v>159</v>
      </c>
      <c r="AU166" s="234" t="s">
        <v>83</v>
      </c>
      <c r="AV166" s="13" t="s">
        <v>155</v>
      </c>
      <c r="AW166" s="13" t="s">
        <v>35</v>
      </c>
      <c r="AX166" s="13" t="s">
        <v>80</v>
      </c>
      <c r="AY166" s="234" t="s">
        <v>148</v>
      </c>
    </row>
    <row r="167" s="1" customFormat="1" ht="25.5" customHeight="1">
      <c r="B167" s="202"/>
      <c r="C167" s="249" t="s">
        <v>298</v>
      </c>
      <c r="D167" s="249" t="s">
        <v>270</v>
      </c>
      <c r="E167" s="250" t="s">
        <v>299</v>
      </c>
      <c r="F167" s="251" t="s">
        <v>300</v>
      </c>
      <c r="G167" s="252" t="s">
        <v>256</v>
      </c>
      <c r="H167" s="253">
        <v>75.933000000000007</v>
      </c>
      <c r="I167" s="254"/>
      <c r="J167" s="255">
        <f>ROUND(I167*H167,2)</f>
        <v>0</v>
      </c>
      <c r="K167" s="251" t="s">
        <v>5</v>
      </c>
      <c r="L167" s="256"/>
      <c r="M167" s="257" t="s">
        <v>5</v>
      </c>
      <c r="N167" s="258" t="s">
        <v>43</v>
      </c>
      <c r="O167" s="48"/>
      <c r="P167" s="212">
        <f>O167*H167</f>
        <v>0</v>
      </c>
      <c r="Q167" s="212">
        <v>0</v>
      </c>
      <c r="R167" s="212">
        <f>Q167*H167</f>
        <v>0</v>
      </c>
      <c r="S167" s="212">
        <v>0</v>
      </c>
      <c r="T167" s="213">
        <f>S167*H167</f>
        <v>0</v>
      </c>
      <c r="AR167" s="25" t="s">
        <v>214</v>
      </c>
      <c r="AT167" s="25" t="s">
        <v>270</v>
      </c>
      <c r="AU167" s="25" t="s">
        <v>83</v>
      </c>
      <c r="AY167" s="25" t="s">
        <v>148</v>
      </c>
      <c r="BE167" s="214">
        <f>IF(N167="základní",J167,0)</f>
        <v>0</v>
      </c>
      <c r="BF167" s="214">
        <f>IF(N167="snížená",J167,0)</f>
        <v>0</v>
      </c>
      <c r="BG167" s="214">
        <f>IF(N167="zákl. přenesená",J167,0)</f>
        <v>0</v>
      </c>
      <c r="BH167" s="214">
        <f>IF(N167="sníž. přenesená",J167,0)</f>
        <v>0</v>
      </c>
      <c r="BI167" s="214">
        <f>IF(N167="nulová",J167,0)</f>
        <v>0</v>
      </c>
      <c r="BJ167" s="25" t="s">
        <v>80</v>
      </c>
      <c r="BK167" s="214">
        <f>ROUND(I167*H167,2)</f>
        <v>0</v>
      </c>
      <c r="BL167" s="25" t="s">
        <v>155</v>
      </c>
      <c r="BM167" s="25" t="s">
        <v>301</v>
      </c>
    </row>
    <row r="168" s="1" customFormat="1">
      <c r="B168" s="47"/>
      <c r="D168" s="215" t="s">
        <v>157</v>
      </c>
      <c r="F168" s="216" t="s">
        <v>300</v>
      </c>
      <c r="I168" s="176"/>
      <c r="L168" s="47"/>
      <c r="M168" s="217"/>
      <c r="N168" s="48"/>
      <c r="O168" s="48"/>
      <c r="P168" s="48"/>
      <c r="Q168" s="48"/>
      <c r="R168" s="48"/>
      <c r="S168" s="48"/>
      <c r="T168" s="86"/>
      <c r="AT168" s="25" t="s">
        <v>157</v>
      </c>
      <c r="AU168" s="25" t="s">
        <v>83</v>
      </c>
    </row>
    <row r="169" s="12" customFormat="1">
      <c r="B169" s="225"/>
      <c r="D169" s="215" t="s">
        <v>159</v>
      </c>
      <c r="E169" s="226" t="s">
        <v>5</v>
      </c>
      <c r="F169" s="227" t="s">
        <v>991</v>
      </c>
      <c r="H169" s="228">
        <v>75.933000000000007</v>
      </c>
      <c r="I169" s="229"/>
      <c r="L169" s="225"/>
      <c r="M169" s="230"/>
      <c r="N169" s="231"/>
      <c r="O169" s="231"/>
      <c r="P169" s="231"/>
      <c r="Q169" s="231"/>
      <c r="R169" s="231"/>
      <c r="S169" s="231"/>
      <c r="T169" s="232"/>
      <c r="AT169" s="226" t="s">
        <v>159</v>
      </c>
      <c r="AU169" s="226" t="s">
        <v>83</v>
      </c>
      <c r="AV169" s="12" t="s">
        <v>83</v>
      </c>
      <c r="AW169" s="12" t="s">
        <v>35</v>
      </c>
      <c r="AX169" s="12" t="s">
        <v>80</v>
      </c>
      <c r="AY169" s="226" t="s">
        <v>148</v>
      </c>
    </row>
    <row r="170" s="1" customFormat="1" ht="25.5" customHeight="1">
      <c r="B170" s="202"/>
      <c r="C170" s="203" t="s">
        <v>10</v>
      </c>
      <c r="D170" s="203" t="s">
        <v>150</v>
      </c>
      <c r="E170" s="204" t="s">
        <v>695</v>
      </c>
      <c r="F170" s="205" t="s">
        <v>696</v>
      </c>
      <c r="G170" s="206" t="s">
        <v>229</v>
      </c>
      <c r="H170" s="207">
        <v>15.4</v>
      </c>
      <c r="I170" s="208"/>
      <c r="J170" s="209">
        <f>ROUND(I170*H170,2)</f>
        <v>0</v>
      </c>
      <c r="K170" s="205" t="s">
        <v>154</v>
      </c>
      <c r="L170" s="47"/>
      <c r="M170" s="210" t="s">
        <v>5</v>
      </c>
      <c r="N170" s="211" t="s">
        <v>43</v>
      </c>
      <c r="O170" s="48"/>
      <c r="P170" s="212">
        <f>O170*H170</f>
        <v>0</v>
      </c>
      <c r="Q170" s="212">
        <v>0</v>
      </c>
      <c r="R170" s="212">
        <f>Q170*H170</f>
        <v>0</v>
      </c>
      <c r="S170" s="212">
        <v>0</v>
      </c>
      <c r="T170" s="213">
        <f>S170*H170</f>
        <v>0</v>
      </c>
      <c r="AR170" s="25" t="s">
        <v>155</v>
      </c>
      <c r="AT170" s="25" t="s">
        <v>150</v>
      </c>
      <c r="AU170" s="25" t="s">
        <v>83</v>
      </c>
      <c r="AY170" s="25" t="s">
        <v>148</v>
      </c>
      <c r="BE170" s="214">
        <f>IF(N170="základní",J170,0)</f>
        <v>0</v>
      </c>
      <c r="BF170" s="214">
        <f>IF(N170="snížená",J170,0)</f>
        <v>0</v>
      </c>
      <c r="BG170" s="214">
        <f>IF(N170="zákl. přenesená",J170,0)</f>
        <v>0</v>
      </c>
      <c r="BH170" s="214">
        <f>IF(N170="sníž. přenesená",J170,0)</f>
        <v>0</v>
      </c>
      <c r="BI170" s="214">
        <f>IF(N170="nulová",J170,0)</f>
        <v>0</v>
      </c>
      <c r="BJ170" s="25" t="s">
        <v>80</v>
      </c>
      <c r="BK170" s="214">
        <f>ROUND(I170*H170,2)</f>
        <v>0</v>
      </c>
      <c r="BL170" s="25" t="s">
        <v>155</v>
      </c>
      <c r="BM170" s="25" t="s">
        <v>849</v>
      </c>
    </row>
    <row r="171" s="1" customFormat="1">
      <c r="B171" s="47"/>
      <c r="D171" s="215" t="s">
        <v>157</v>
      </c>
      <c r="F171" s="216" t="s">
        <v>698</v>
      </c>
      <c r="I171" s="176"/>
      <c r="L171" s="47"/>
      <c r="M171" s="217"/>
      <c r="N171" s="48"/>
      <c r="O171" s="48"/>
      <c r="P171" s="48"/>
      <c r="Q171" s="48"/>
      <c r="R171" s="48"/>
      <c r="S171" s="48"/>
      <c r="T171" s="86"/>
      <c r="AT171" s="25" t="s">
        <v>157</v>
      </c>
      <c r="AU171" s="25" t="s">
        <v>83</v>
      </c>
    </row>
    <row r="172" s="12" customFormat="1">
      <c r="B172" s="225"/>
      <c r="D172" s="215" t="s">
        <v>159</v>
      </c>
      <c r="E172" s="226" t="s">
        <v>5</v>
      </c>
      <c r="F172" s="227" t="s">
        <v>992</v>
      </c>
      <c r="H172" s="228">
        <v>15.4</v>
      </c>
      <c r="I172" s="229"/>
      <c r="L172" s="225"/>
      <c r="M172" s="230"/>
      <c r="N172" s="231"/>
      <c r="O172" s="231"/>
      <c r="P172" s="231"/>
      <c r="Q172" s="231"/>
      <c r="R172" s="231"/>
      <c r="S172" s="231"/>
      <c r="T172" s="232"/>
      <c r="AT172" s="226" t="s">
        <v>159</v>
      </c>
      <c r="AU172" s="226" t="s">
        <v>83</v>
      </c>
      <c r="AV172" s="12" t="s">
        <v>83</v>
      </c>
      <c r="AW172" s="12" t="s">
        <v>35</v>
      </c>
      <c r="AX172" s="12" t="s">
        <v>80</v>
      </c>
      <c r="AY172" s="226" t="s">
        <v>148</v>
      </c>
    </row>
    <row r="173" s="1" customFormat="1" ht="25.5" customHeight="1">
      <c r="B173" s="202"/>
      <c r="C173" s="203" t="s">
        <v>311</v>
      </c>
      <c r="D173" s="203" t="s">
        <v>150</v>
      </c>
      <c r="E173" s="204" t="s">
        <v>701</v>
      </c>
      <c r="F173" s="205" t="s">
        <v>702</v>
      </c>
      <c r="G173" s="206" t="s">
        <v>229</v>
      </c>
      <c r="H173" s="207">
        <v>15.4</v>
      </c>
      <c r="I173" s="208"/>
      <c r="J173" s="209">
        <f>ROUND(I173*H173,2)</f>
        <v>0</v>
      </c>
      <c r="K173" s="205" t="s">
        <v>154</v>
      </c>
      <c r="L173" s="47"/>
      <c r="M173" s="210" t="s">
        <v>5</v>
      </c>
      <c r="N173" s="211" t="s">
        <v>43</v>
      </c>
      <c r="O173" s="48"/>
      <c r="P173" s="212">
        <f>O173*H173</f>
        <v>0</v>
      </c>
      <c r="Q173" s="212">
        <v>0</v>
      </c>
      <c r="R173" s="212">
        <f>Q173*H173</f>
        <v>0</v>
      </c>
      <c r="S173" s="212">
        <v>0</v>
      </c>
      <c r="T173" s="213">
        <f>S173*H173</f>
        <v>0</v>
      </c>
      <c r="AR173" s="25" t="s">
        <v>155</v>
      </c>
      <c r="AT173" s="25" t="s">
        <v>150</v>
      </c>
      <c r="AU173" s="25" t="s">
        <v>83</v>
      </c>
      <c r="AY173" s="25" t="s">
        <v>148</v>
      </c>
      <c r="BE173" s="214">
        <f>IF(N173="základní",J173,0)</f>
        <v>0</v>
      </c>
      <c r="BF173" s="214">
        <f>IF(N173="snížená",J173,0)</f>
        <v>0</v>
      </c>
      <c r="BG173" s="214">
        <f>IF(N173="zákl. přenesená",J173,0)</f>
        <v>0</v>
      </c>
      <c r="BH173" s="214">
        <f>IF(N173="sníž. přenesená",J173,0)</f>
        <v>0</v>
      </c>
      <c r="BI173" s="214">
        <f>IF(N173="nulová",J173,0)</f>
        <v>0</v>
      </c>
      <c r="BJ173" s="25" t="s">
        <v>80</v>
      </c>
      <c r="BK173" s="214">
        <f>ROUND(I173*H173,2)</f>
        <v>0</v>
      </c>
      <c r="BL173" s="25" t="s">
        <v>155</v>
      </c>
      <c r="BM173" s="25" t="s">
        <v>851</v>
      </c>
    </row>
    <row r="174" s="1" customFormat="1">
      <c r="B174" s="47"/>
      <c r="D174" s="215" t="s">
        <v>157</v>
      </c>
      <c r="F174" s="216" t="s">
        <v>704</v>
      </c>
      <c r="I174" s="176"/>
      <c r="L174" s="47"/>
      <c r="M174" s="217"/>
      <c r="N174" s="48"/>
      <c r="O174" s="48"/>
      <c r="P174" s="48"/>
      <c r="Q174" s="48"/>
      <c r="R174" s="48"/>
      <c r="S174" s="48"/>
      <c r="T174" s="86"/>
      <c r="AT174" s="25" t="s">
        <v>157</v>
      </c>
      <c r="AU174" s="25" t="s">
        <v>83</v>
      </c>
    </row>
    <row r="175" s="1" customFormat="1" ht="16.5" customHeight="1">
      <c r="B175" s="202"/>
      <c r="C175" s="249" t="s">
        <v>317</v>
      </c>
      <c r="D175" s="249" t="s">
        <v>270</v>
      </c>
      <c r="E175" s="250" t="s">
        <v>705</v>
      </c>
      <c r="F175" s="251" t="s">
        <v>706</v>
      </c>
      <c r="G175" s="252" t="s">
        <v>707</v>
      </c>
      <c r="H175" s="253">
        <v>0.23100000000000001</v>
      </c>
      <c r="I175" s="254"/>
      <c r="J175" s="255">
        <f>ROUND(I175*H175,2)</f>
        <v>0</v>
      </c>
      <c r="K175" s="251" t="s">
        <v>154</v>
      </c>
      <c r="L175" s="256"/>
      <c r="M175" s="257" t="s">
        <v>5</v>
      </c>
      <c r="N175" s="258" t="s">
        <v>43</v>
      </c>
      <c r="O175" s="48"/>
      <c r="P175" s="212">
        <f>O175*H175</f>
        <v>0</v>
      </c>
      <c r="Q175" s="212">
        <v>0.001</v>
      </c>
      <c r="R175" s="212">
        <f>Q175*H175</f>
        <v>0.000231</v>
      </c>
      <c r="S175" s="212">
        <v>0</v>
      </c>
      <c r="T175" s="213">
        <f>S175*H175</f>
        <v>0</v>
      </c>
      <c r="AR175" s="25" t="s">
        <v>214</v>
      </c>
      <c r="AT175" s="25" t="s">
        <v>270</v>
      </c>
      <c r="AU175" s="25" t="s">
        <v>83</v>
      </c>
      <c r="AY175" s="25" t="s">
        <v>148</v>
      </c>
      <c r="BE175" s="214">
        <f>IF(N175="základní",J175,0)</f>
        <v>0</v>
      </c>
      <c r="BF175" s="214">
        <f>IF(N175="snížená",J175,0)</f>
        <v>0</v>
      </c>
      <c r="BG175" s="214">
        <f>IF(N175="zákl. přenesená",J175,0)</f>
        <v>0</v>
      </c>
      <c r="BH175" s="214">
        <f>IF(N175="sníž. přenesená",J175,0)</f>
        <v>0</v>
      </c>
      <c r="BI175" s="214">
        <f>IF(N175="nulová",J175,0)</f>
        <v>0</v>
      </c>
      <c r="BJ175" s="25" t="s">
        <v>80</v>
      </c>
      <c r="BK175" s="214">
        <f>ROUND(I175*H175,2)</f>
        <v>0</v>
      </c>
      <c r="BL175" s="25" t="s">
        <v>155</v>
      </c>
      <c r="BM175" s="25" t="s">
        <v>852</v>
      </c>
    </row>
    <row r="176" s="1" customFormat="1">
      <c r="B176" s="47"/>
      <c r="D176" s="215" t="s">
        <v>157</v>
      </c>
      <c r="F176" s="216" t="s">
        <v>706</v>
      </c>
      <c r="I176" s="176"/>
      <c r="L176" s="47"/>
      <c r="M176" s="217"/>
      <c r="N176" s="48"/>
      <c r="O176" s="48"/>
      <c r="P176" s="48"/>
      <c r="Q176" s="48"/>
      <c r="R176" s="48"/>
      <c r="S176" s="48"/>
      <c r="T176" s="86"/>
      <c r="AT176" s="25" t="s">
        <v>157</v>
      </c>
      <c r="AU176" s="25" t="s">
        <v>83</v>
      </c>
    </row>
    <row r="177" s="12" customFormat="1">
      <c r="B177" s="225"/>
      <c r="D177" s="215" t="s">
        <v>159</v>
      </c>
      <c r="E177" s="226" t="s">
        <v>5</v>
      </c>
      <c r="F177" s="227" t="s">
        <v>993</v>
      </c>
      <c r="H177" s="228">
        <v>0.23100000000000001</v>
      </c>
      <c r="I177" s="229"/>
      <c r="L177" s="225"/>
      <c r="M177" s="230"/>
      <c r="N177" s="231"/>
      <c r="O177" s="231"/>
      <c r="P177" s="231"/>
      <c r="Q177" s="231"/>
      <c r="R177" s="231"/>
      <c r="S177" s="231"/>
      <c r="T177" s="232"/>
      <c r="AT177" s="226" t="s">
        <v>159</v>
      </c>
      <c r="AU177" s="226" t="s">
        <v>83</v>
      </c>
      <c r="AV177" s="12" t="s">
        <v>83</v>
      </c>
      <c r="AW177" s="12" t="s">
        <v>35</v>
      </c>
      <c r="AX177" s="12" t="s">
        <v>80</v>
      </c>
      <c r="AY177" s="226" t="s">
        <v>148</v>
      </c>
    </row>
    <row r="178" s="10" customFormat="1" ht="29.88" customHeight="1">
      <c r="B178" s="189"/>
      <c r="D178" s="190" t="s">
        <v>71</v>
      </c>
      <c r="E178" s="200" t="s">
        <v>155</v>
      </c>
      <c r="F178" s="200" t="s">
        <v>303</v>
      </c>
      <c r="I178" s="192"/>
      <c r="J178" s="201">
        <f>BK178</f>
        <v>0</v>
      </c>
      <c r="L178" s="189"/>
      <c r="M178" s="194"/>
      <c r="N178" s="195"/>
      <c r="O178" s="195"/>
      <c r="P178" s="196">
        <f>SUM(P179:P188)</f>
        <v>0</v>
      </c>
      <c r="Q178" s="195"/>
      <c r="R178" s="196">
        <f>SUM(R179:R188)</f>
        <v>1.6012943999999998</v>
      </c>
      <c r="S178" s="195"/>
      <c r="T178" s="197">
        <f>SUM(T179:T188)</f>
        <v>0</v>
      </c>
      <c r="AR178" s="190" t="s">
        <v>80</v>
      </c>
      <c r="AT178" s="198" t="s">
        <v>71</v>
      </c>
      <c r="AU178" s="198" t="s">
        <v>80</v>
      </c>
      <c r="AY178" s="190" t="s">
        <v>148</v>
      </c>
      <c r="BK178" s="199">
        <f>SUM(BK179:BK188)</f>
        <v>0</v>
      </c>
    </row>
    <row r="179" s="1" customFormat="1" ht="25.5" customHeight="1">
      <c r="B179" s="202"/>
      <c r="C179" s="203" t="s">
        <v>324</v>
      </c>
      <c r="D179" s="203" t="s">
        <v>150</v>
      </c>
      <c r="E179" s="204" t="s">
        <v>304</v>
      </c>
      <c r="F179" s="205" t="s">
        <v>305</v>
      </c>
      <c r="G179" s="206" t="s">
        <v>181</v>
      </c>
      <c r="H179" s="207">
        <v>9.7349999999999994</v>
      </c>
      <c r="I179" s="208"/>
      <c r="J179" s="209">
        <f>ROUND(I179*H179,2)</f>
        <v>0</v>
      </c>
      <c r="K179" s="205" t="s">
        <v>5</v>
      </c>
      <c r="L179" s="47"/>
      <c r="M179" s="210" t="s">
        <v>5</v>
      </c>
      <c r="N179" s="211" t="s">
        <v>43</v>
      </c>
      <c r="O179" s="48"/>
      <c r="P179" s="212">
        <f>O179*H179</f>
        <v>0</v>
      </c>
      <c r="Q179" s="212">
        <v>0</v>
      </c>
      <c r="R179" s="212">
        <f>Q179*H179</f>
        <v>0</v>
      </c>
      <c r="S179" s="212">
        <v>0</v>
      </c>
      <c r="T179" s="213">
        <f>S179*H179</f>
        <v>0</v>
      </c>
      <c r="AR179" s="25" t="s">
        <v>155</v>
      </c>
      <c r="AT179" s="25" t="s">
        <v>150</v>
      </c>
      <c r="AU179" s="25" t="s">
        <v>83</v>
      </c>
      <c r="AY179" s="25" t="s">
        <v>148</v>
      </c>
      <c r="BE179" s="214">
        <f>IF(N179="základní",J179,0)</f>
        <v>0</v>
      </c>
      <c r="BF179" s="214">
        <f>IF(N179="snížená",J179,0)</f>
        <v>0</v>
      </c>
      <c r="BG179" s="214">
        <f>IF(N179="zákl. přenesená",J179,0)</f>
        <v>0</v>
      </c>
      <c r="BH179" s="214">
        <f>IF(N179="sníž. přenesená",J179,0)</f>
        <v>0</v>
      </c>
      <c r="BI179" s="214">
        <f>IF(N179="nulová",J179,0)</f>
        <v>0</v>
      </c>
      <c r="BJ179" s="25" t="s">
        <v>80</v>
      </c>
      <c r="BK179" s="214">
        <f>ROUND(I179*H179,2)</f>
        <v>0</v>
      </c>
      <c r="BL179" s="25" t="s">
        <v>155</v>
      </c>
      <c r="BM179" s="25" t="s">
        <v>306</v>
      </c>
    </row>
    <row r="180" s="1" customFormat="1">
      <c r="B180" s="47"/>
      <c r="D180" s="215" t="s">
        <v>157</v>
      </c>
      <c r="F180" s="216" t="s">
        <v>305</v>
      </c>
      <c r="I180" s="176"/>
      <c r="L180" s="47"/>
      <c r="M180" s="217"/>
      <c r="N180" s="48"/>
      <c r="O180" s="48"/>
      <c r="P180" s="48"/>
      <c r="Q180" s="48"/>
      <c r="R180" s="48"/>
      <c r="S180" s="48"/>
      <c r="T180" s="86"/>
      <c r="AT180" s="25" t="s">
        <v>157</v>
      </c>
      <c r="AU180" s="25" t="s">
        <v>83</v>
      </c>
    </row>
    <row r="181" s="12" customFormat="1">
      <c r="B181" s="225"/>
      <c r="D181" s="215" t="s">
        <v>159</v>
      </c>
      <c r="E181" s="226" t="s">
        <v>5</v>
      </c>
      <c r="F181" s="227" t="s">
        <v>994</v>
      </c>
      <c r="H181" s="228">
        <v>9.7349999999999994</v>
      </c>
      <c r="I181" s="229"/>
      <c r="L181" s="225"/>
      <c r="M181" s="230"/>
      <c r="N181" s="231"/>
      <c r="O181" s="231"/>
      <c r="P181" s="231"/>
      <c r="Q181" s="231"/>
      <c r="R181" s="231"/>
      <c r="S181" s="231"/>
      <c r="T181" s="232"/>
      <c r="AT181" s="226" t="s">
        <v>159</v>
      </c>
      <c r="AU181" s="226" t="s">
        <v>83</v>
      </c>
      <c r="AV181" s="12" t="s">
        <v>83</v>
      </c>
      <c r="AW181" s="12" t="s">
        <v>35</v>
      </c>
      <c r="AX181" s="12" t="s">
        <v>72</v>
      </c>
      <c r="AY181" s="226" t="s">
        <v>148</v>
      </c>
    </row>
    <row r="182" s="13" customFormat="1">
      <c r="B182" s="233"/>
      <c r="D182" s="215" t="s">
        <v>159</v>
      </c>
      <c r="E182" s="234" t="s">
        <v>5</v>
      </c>
      <c r="F182" s="235" t="s">
        <v>186</v>
      </c>
      <c r="H182" s="236">
        <v>9.7349999999999994</v>
      </c>
      <c r="I182" s="237"/>
      <c r="L182" s="233"/>
      <c r="M182" s="238"/>
      <c r="N182" s="239"/>
      <c r="O182" s="239"/>
      <c r="P182" s="239"/>
      <c r="Q182" s="239"/>
      <c r="R182" s="239"/>
      <c r="S182" s="239"/>
      <c r="T182" s="240"/>
      <c r="AT182" s="234" t="s">
        <v>159</v>
      </c>
      <c r="AU182" s="234" t="s">
        <v>83</v>
      </c>
      <c r="AV182" s="13" t="s">
        <v>155</v>
      </c>
      <c r="AW182" s="13" t="s">
        <v>35</v>
      </c>
      <c r="AX182" s="13" t="s">
        <v>80</v>
      </c>
      <c r="AY182" s="234" t="s">
        <v>148</v>
      </c>
    </row>
    <row r="183" s="1" customFormat="1" ht="16.5" customHeight="1">
      <c r="B183" s="202"/>
      <c r="C183" s="203" t="s">
        <v>330</v>
      </c>
      <c r="D183" s="203" t="s">
        <v>150</v>
      </c>
      <c r="E183" s="204" t="s">
        <v>717</v>
      </c>
      <c r="F183" s="205" t="s">
        <v>718</v>
      </c>
      <c r="G183" s="206" t="s">
        <v>181</v>
      </c>
      <c r="H183" s="207">
        <v>0.64800000000000002</v>
      </c>
      <c r="I183" s="208"/>
      <c r="J183" s="209">
        <f>ROUND(I183*H183,2)</f>
        <v>0</v>
      </c>
      <c r="K183" s="205" t="s">
        <v>154</v>
      </c>
      <c r="L183" s="47"/>
      <c r="M183" s="210" t="s">
        <v>5</v>
      </c>
      <c r="N183" s="211" t="s">
        <v>43</v>
      </c>
      <c r="O183" s="48"/>
      <c r="P183" s="212">
        <f>O183*H183</f>
        <v>0</v>
      </c>
      <c r="Q183" s="212">
        <v>2.4289999999999998</v>
      </c>
      <c r="R183" s="212">
        <f>Q183*H183</f>
        <v>1.5739919999999998</v>
      </c>
      <c r="S183" s="212">
        <v>0</v>
      </c>
      <c r="T183" s="213">
        <f>S183*H183</f>
        <v>0</v>
      </c>
      <c r="AR183" s="25" t="s">
        <v>155</v>
      </c>
      <c r="AT183" s="25" t="s">
        <v>150</v>
      </c>
      <c r="AU183" s="25" t="s">
        <v>83</v>
      </c>
      <c r="AY183" s="25" t="s">
        <v>148</v>
      </c>
      <c r="BE183" s="214">
        <f>IF(N183="základní",J183,0)</f>
        <v>0</v>
      </c>
      <c r="BF183" s="214">
        <f>IF(N183="snížená",J183,0)</f>
        <v>0</v>
      </c>
      <c r="BG183" s="214">
        <f>IF(N183="zákl. přenesená",J183,0)</f>
        <v>0</v>
      </c>
      <c r="BH183" s="214">
        <f>IF(N183="sníž. přenesená",J183,0)</f>
        <v>0</v>
      </c>
      <c r="BI183" s="214">
        <f>IF(N183="nulová",J183,0)</f>
        <v>0</v>
      </c>
      <c r="BJ183" s="25" t="s">
        <v>80</v>
      </c>
      <c r="BK183" s="214">
        <f>ROUND(I183*H183,2)</f>
        <v>0</v>
      </c>
      <c r="BL183" s="25" t="s">
        <v>155</v>
      </c>
      <c r="BM183" s="25" t="s">
        <v>719</v>
      </c>
    </row>
    <row r="184" s="1" customFormat="1">
      <c r="B184" s="47"/>
      <c r="D184" s="215" t="s">
        <v>157</v>
      </c>
      <c r="F184" s="216" t="s">
        <v>720</v>
      </c>
      <c r="I184" s="176"/>
      <c r="L184" s="47"/>
      <c r="M184" s="217"/>
      <c r="N184" s="48"/>
      <c r="O184" s="48"/>
      <c r="P184" s="48"/>
      <c r="Q184" s="48"/>
      <c r="R184" s="48"/>
      <c r="S184" s="48"/>
      <c r="T184" s="86"/>
      <c r="AT184" s="25" t="s">
        <v>157</v>
      </c>
      <c r="AU184" s="25" t="s">
        <v>83</v>
      </c>
    </row>
    <row r="185" s="12" customFormat="1">
      <c r="B185" s="225"/>
      <c r="D185" s="215" t="s">
        <v>159</v>
      </c>
      <c r="E185" s="226" t="s">
        <v>5</v>
      </c>
      <c r="F185" s="227" t="s">
        <v>995</v>
      </c>
      <c r="H185" s="228">
        <v>0.64800000000000002</v>
      </c>
      <c r="I185" s="229"/>
      <c r="L185" s="225"/>
      <c r="M185" s="230"/>
      <c r="N185" s="231"/>
      <c r="O185" s="231"/>
      <c r="P185" s="231"/>
      <c r="Q185" s="231"/>
      <c r="R185" s="231"/>
      <c r="S185" s="231"/>
      <c r="T185" s="232"/>
      <c r="AT185" s="226" t="s">
        <v>159</v>
      </c>
      <c r="AU185" s="226" t="s">
        <v>83</v>
      </c>
      <c r="AV185" s="12" t="s">
        <v>83</v>
      </c>
      <c r="AW185" s="12" t="s">
        <v>35</v>
      </c>
      <c r="AX185" s="12" t="s">
        <v>80</v>
      </c>
      <c r="AY185" s="226" t="s">
        <v>148</v>
      </c>
    </row>
    <row r="186" s="1" customFormat="1" ht="16.5" customHeight="1">
      <c r="B186" s="202"/>
      <c r="C186" s="203" t="s">
        <v>336</v>
      </c>
      <c r="D186" s="203" t="s">
        <v>150</v>
      </c>
      <c r="E186" s="204" t="s">
        <v>318</v>
      </c>
      <c r="F186" s="205" t="s">
        <v>319</v>
      </c>
      <c r="G186" s="206" t="s">
        <v>229</v>
      </c>
      <c r="H186" s="207">
        <v>4.3200000000000003</v>
      </c>
      <c r="I186" s="208"/>
      <c r="J186" s="209">
        <f>ROUND(I186*H186,2)</f>
        <v>0</v>
      </c>
      <c r="K186" s="205" t="s">
        <v>154</v>
      </c>
      <c r="L186" s="47"/>
      <c r="M186" s="210" t="s">
        <v>5</v>
      </c>
      <c r="N186" s="211" t="s">
        <v>43</v>
      </c>
      <c r="O186" s="48"/>
      <c r="P186" s="212">
        <f>O186*H186</f>
        <v>0</v>
      </c>
      <c r="Q186" s="212">
        <v>0.0063200000000000001</v>
      </c>
      <c r="R186" s="212">
        <f>Q186*H186</f>
        <v>0.027302400000000001</v>
      </c>
      <c r="S186" s="212">
        <v>0</v>
      </c>
      <c r="T186" s="213">
        <f>S186*H186</f>
        <v>0</v>
      </c>
      <c r="AR186" s="25" t="s">
        <v>155</v>
      </c>
      <c r="AT186" s="25" t="s">
        <v>150</v>
      </c>
      <c r="AU186" s="25" t="s">
        <v>83</v>
      </c>
      <c r="AY186" s="25" t="s">
        <v>148</v>
      </c>
      <c r="BE186" s="214">
        <f>IF(N186="základní",J186,0)</f>
        <v>0</v>
      </c>
      <c r="BF186" s="214">
        <f>IF(N186="snížená",J186,0)</f>
        <v>0</v>
      </c>
      <c r="BG186" s="214">
        <f>IF(N186="zákl. přenesená",J186,0)</f>
        <v>0</v>
      </c>
      <c r="BH186" s="214">
        <f>IF(N186="sníž. přenesená",J186,0)</f>
        <v>0</v>
      </c>
      <c r="BI186" s="214">
        <f>IF(N186="nulová",J186,0)</f>
        <v>0</v>
      </c>
      <c r="BJ186" s="25" t="s">
        <v>80</v>
      </c>
      <c r="BK186" s="214">
        <f>ROUND(I186*H186,2)</f>
        <v>0</v>
      </c>
      <c r="BL186" s="25" t="s">
        <v>155</v>
      </c>
      <c r="BM186" s="25" t="s">
        <v>320</v>
      </c>
    </row>
    <row r="187" s="1" customFormat="1">
      <c r="B187" s="47"/>
      <c r="D187" s="215" t="s">
        <v>157</v>
      </c>
      <c r="F187" s="216" t="s">
        <v>321</v>
      </c>
      <c r="I187" s="176"/>
      <c r="L187" s="47"/>
      <c r="M187" s="217"/>
      <c r="N187" s="48"/>
      <c r="O187" s="48"/>
      <c r="P187" s="48"/>
      <c r="Q187" s="48"/>
      <c r="R187" s="48"/>
      <c r="S187" s="48"/>
      <c r="T187" s="86"/>
      <c r="AT187" s="25" t="s">
        <v>157</v>
      </c>
      <c r="AU187" s="25" t="s">
        <v>83</v>
      </c>
    </row>
    <row r="188" s="12" customFormat="1">
      <c r="B188" s="225"/>
      <c r="D188" s="215" t="s">
        <v>159</v>
      </c>
      <c r="E188" s="226" t="s">
        <v>5</v>
      </c>
      <c r="F188" s="227" t="s">
        <v>996</v>
      </c>
      <c r="H188" s="228">
        <v>4.3200000000000003</v>
      </c>
      <c r="I188" s="229"/>
      <c r="L188" s="225"/>
      <c r="M188" s="230"/>
      <c r="N188" s="231"/>
      <c r="O188" s="231"/>
      <c r="P188" s="231"/>
      <c r="Q188" s="231"/>
      <c r="R188" s="231"/>
      <c r="S188" s="231"/>
      <c r="T188" s="232"/>
      <c r="AT188" s="226" t="s">
        <v>159</v>
      </c>
      <c r="AU188" s="226" t="s">
        <v>83</v>
      </c>
      <c r="AV188" s="12" t="s">
        <v>83</v>
      </c>
      <c r="AW188" s="12" t="s">
        <v>35</v>
      </c>
      <c r="AX188" s="12" t="s">
        <v>80</v>
      </c>
      <c r="AY188" s="226" t="s">
        <v>148</v>
      </c>
    </row>
    <row r="189" s="10" customFormat="1" ht="29.88" customHeight="1">
      <c r="B189" s="189"/>
      <c r="D189" s="190" t="s">
        <v>71</v>
      </c>
      <c r="E189" s="200" t="s">
        <v>214</v>
      </c>
      <c r="F189" s="200" t="s">
        <v>323</v>
      </c>
      <c r="I189" s="192"/>
      <c r="J189" s="201">
        <f>BK189</f>
        <v>0</v>
      </c>
      <c r="L189" s="189"/>
      <c r="M189" s="194"/>
      <c r="N189" s="195"/>
      <c r="O189" s="195"/>
      <c r="P189" s="196">
        <f>SUM(P190:P203)</f>
        <v>0</v>
      </c>
      <c r="Q189" s="195"/>
      <c r="R189" s="196">
        <f>SUM(R190:R203)</f>
        <v>0.84652749999999999</v>
      </c>
      <c r="S189" s="195"/>
      <c r="T189" s="197">
        <f>SUM(T190:T203)</f>
        <v>0</v>
      </c>
      <c r="AR189" s="190" t="s">
        <v>80</v>
      </c>
      <c r="AT189" s="198" t="s">
        <v>71</v>
      </c>
      <c r="AU189" s="198" t="s">
        <v>80</v>
      </c>
      <c r="AY189" s="190" t="s">
        <v>148</v>
      </c>
      <c r="BK189" s="199">
        <f>SUM(BK190:BK203)</f>
        <v>0</v>
      </c>
    </row>
    <row r="190" s="1" customFormat="1" ht="25.5" customHeight="1">
      <c r="B190" s="202"/>
      <c r="C190" s="203" t="s">
        <v>342</v>
      </c>
      <c r="D190" s="203" t="s">
        <v>150</v>
      </c>
      <c r="E190" s="204" t="s">
        <v>997</v>
      </c>
      <c r="F190" s="205" t="s">
        <v>998</v>
      </c>
      <c r="G190" s="206" t="s">
        <v>382</v>
      </c>
      <c r="H190" s="207">
        <v>22</v>
      </c>
      <c r="I190" s="208"/>
      <c r="J190" s="209">
        <f>ROUND(I190*H190,2)</f>
        <v>0</v>
      </c>
      <c r="K190" s="205" t="s">
        <v>154</v>
      </c>
      <c r="L190" s="47"/>
      <c r="M190" s="210" t="s">
        <v>5</v>
      </c>
      <c r="N190" s="211" t="s">
        <v>43</v>
      </c>
      <c r="O190" s="48"/>
      <c r="P190" s="212">
        <f>O190*H190</f>
        <v>0</v>
      </c>
      <c r="Q190" s="212">
        <v>0</v>
      </c>
      <c r="R190" s="212">
        <f>Q190*H190</f>
        <v>0</v>
      </c>
      <c r="S190" s="212">
        <v>0</v>
      </c>
      <c r="T190" s="213">
        <f>S190*H190</f>
        <v>0</v>
      </c>
      <c r="AR190" s="25" t="s">
        <v>155</v>
      </c>
      <c r="AT190" s="25" t="s">
        <v>150</v>
      </c>
      <c r="AU190" s="25" t="s">
        <v>83</v>
      </c>
      <c r="AY190" s="25" t="s">
        <v>148</v>
      </c>
      <c r="BE190" s="214">
        <f>IF(N190="základní",J190,0)</f>
        <v>0</v>
      </c>
      <c r="BF190" s="214">
        <f>IF(N190="snížená",J190,0)</f>
        <v>0</v>
      </c>
      <c r="BG190" s="214">
        <f>IF(N190="zákl. přenesená",J190,0)</f>
        <v>0</v>
      </c>
      <c r="BH190" s="214">
        <f>IF(N190="sníž. přenesená",J190,0)</f>
        <v>0</v>
      </c>
      <c r="BI190" s="214">
        <f>IF(N190="nulová",J190,0)</f>
        <v>0</v>
      </c>
      <c r="BJ190" s="25" t="s">
        <v>80</v>
      </c>
      <c r="BK190" s="214">
        <f>ROUND(I190*H190,2)</f>
        <v>0</v>
      </c>
      <c r="BL190" s="25" t="s">
        <v>155</v>
      </c>
      <c r="BM190" s="25" t="s">
        <v>999</v>
      </c>
    </row>
    <row r="191" s="1" customFormat="1">
      <c r="B191" s="47"/>
      <c r="D191" s="215" t="s">
        <v>157</v>
      </c>
      <c r="F191" s="216" t="s">
        <v>1000</v>
      </c>
      <c r="I191" s="176"/>
      <c r="L191" s="47"/>
      <c r="M191" s="217"/>
      <c r="N191" s="48"/>
      <c r="O191" s="48"/>
      <c r="P191" s="48"/>
      <c r="Q191" s="48"/>
      <c r="R191" s="48"/>
      <c r="S191" s="48"/>
      <c r="T191" s="86"/>
      <c r="AT191" s="25" t="s">
        <v>157</v>
      </c>
      <c r="AU191" s="25" t="s">
        <v>83</v>
      </c>
    </row>
    <row r="192" s="1" customFormat="1" ht="16.5" customHeight="1">
      <c r="B192" s="202"/>
      <c r="C192" s="249" t="s">
        <v>348</v>
      </c>
      <c r="D192" s="249" t="s">
        <v>270</v>
      </c>
      <c r="E192" s="250" t="s">
        <v>1001</v>
      </c>
      <c r="F192" s="251" t="s">
        <v>1002</v>
      </c>
      <c r="G192" s="252" t="s">
        <v>382</v>
      </c>
      <c r="H192" s="253">
        <v>11</v>
      </c>
      <c r="I192" s="254"/>
      <c r="J192" s="255">
        <f>ROUND(I192*H192,2)</f>
        <v>0</v>
      </c>
      <c r="K192" s="251" t="s">
        <v>154</v>
      </c>
      <c r="L192" s="256"/>
      <c r="M192" s="257" t="s">
        <v>5</v>
      </c>
      <c r="N192" s="258" t="s">
        <v>43</v>
      </c>
      <c r="O192" s="48"/>
      <c r="P192" s="212">
        <f>O192*H192</f>
        <v>0</v>
      </c>
      <c r="Q192" s="212">
        <v>0.00064999999999999997</v>
      </c>
      <c r="R192" s="212">
        <f>Q192*H192</f>
        <v>0.0071500000000000001</v>
      </c>
      <c r="S192" s="212">
        <v>0</v>
      </c>
      <c r="T192" s="213">
        <f>S192*H192</f>
        <v>0</v>
      </c>
      <c r="AR192" s="25" t="s">
        <v>214</v>
      </c>
      <c r="AT192" s="25" t="s">
        <v>270</v>
      </c>
      <c r="AU192" s="25" t="s">
        <v>83</v>
      </c>
      <c r="AY192" s="25" t="s">
        <v>148</v>
      </c>
      <c r="BE192" s="214">
        <f>IF(N192="základní",J192,0)</f>
        <v>0</v>
      </c>
      <c r="BF192" s="214">
        <f>IF(N192="snížená",J192,0)</f>
        <v>0</v>
      </c>
      <c r="BG192" s="214">
        <f>IF(N192="zákl. přenesená",J192,0)</f>
        <v>0</v>
      </c>
      <c r="BH192" s="214">
        <f>IF(N192="sníž. přenesená",J192,0)</f>
        <v>0</v>
      </c>
      <c r="BI192" s="214">
        <f>IF(N192="nulová",J192,0)</f>
        <v>0</v>
      </c>
      <c r="BJ192" s="25" t="s">
        <v>80</v>
      </c>
      <c r="BK192" s="214">
        <f>ROUND(I192*H192,2)</f>
        <v>0</v>
      </c>
      <c r="BL192" s="25" t="s">
        <v>155</v>
      </c>
      <c r="BM192" s="25" t="s">
        <v>1003</v>
      </c>
    </row>
    <row r="193" s="1" customFormat="1">
      <c r="B193" s="47"/>
      <c r="D193" s="215" t="s">
        <v>157</v>
      </c>
      <c r="F193" s="216" t="s">
        <v>1002</v>
      </c>
      <c r="I193" s="176"/>
      <c r="L193" s="47"/>
      <c r="M193" s="217"/>
      <c r="N193" s="48"/>
      <c r="O193" s="48"/>
      <c r="P193" s="48"/>
      <c r="Q193" s="48"/>
      <c r="R193" s="48"/>
      <c r="S193" s="48"/>
      <c r="T193" s="86"/>
      <c r="AT193" s="25" t="s">
        <v>157</v>
      </c>
      <c r="AU193" s="25" t="s">
        <v>83</v>
      </c>
    </row>
    <row r="194" s="1" customFormat="1" ht="16.5" customHeight="1">
      <c r="B194" s="202"/>
      <c r="C194" s="249" t="s">
        <v>353</v>
      </c>
      <c r="D194" s="249" t="s">
        <v>270</v>
      </c>
      <c r="E194" s="250" t="s">
        <v>1004</v>
      </c>
      <c r="F194" s="251" t="s">
        <v>1005</v>
      </c>
      <c r="G194" s="252" t="s">
        <v>382</v>
      </c>
      <c r="H194" s="253">
        <v>11</v>
      </c>
      <c r="I194" s="254"/>
      <c r="J194" s="255">
        <f>ROUND(I194*H194,2)</f>
        <v>0</v>
      </c>
      <c r="K194" s="251" t="s">
        <v>154</v>
      </c>
      <c r="L194" s="256"/>
      <c r="M194" s="257" t="s">
        <v>5</v>
      </c>
      <c r="N194" s="258" t="s">
        <v>43</v>
      </c>
      <c r="O194" s="48"/>
      <c r="P194" s="212">
        <f>O194*H194</f>
        <v>0</v>
      </c>
      <c r="Q194" s="212">
        <v>0.00059000000000000003</v>
      </c>
      <c r="R194" s="212">
        <f>Q194*H194</f>
        <v>0.0064900000000000001</v>
      </c>
      <c r="S194" s="212">
        <v>0</v>
      </c>
      <c r="T194" s="213">
        <f>S194*H194</f>
        <v>0</v>
      </c>
      <c r="AR194" s="25" t="s">
        <v>214</v>
      </c>
      <c r="AT194" s="25" t="s">
        <v>270</v>
      </c>
      <c r="AU194" s="25" t="s">
        <v>83</v>
      </c>
      <c r="AY194" s="25" t="s">
        <v>148</v>
      </c>
      <c r="BE194" s="214">
        <f>IF(N194="základní",J194,0)</f>
        <v>0</v>
      </c>
      <c r="BF194" s="214">
        <f>IF(N194="snížená",J194,0)</f>
        <v>0</v>
      </c>
      <c r="BG194" s="214">
        <f>IF(N194="zákl. přenesená",J194,0)</f>
        <v>0</v>
      </c>
      <c r="BH194" s="214">
        <f>IF(N194="sníž. přenesená",J194,0)</f>
        <v>0</v>
      </c>
      <c r="BI194" s="214">
        <f>IF(N194="nulová",J194,0)</f>
        <v>0</v>
      </c>
      <c r="BJ194" s="25" t="s">
        <v>80</v>
      </c>
      <c r="BK194" s="214">
        <f>ROUND(I194*H194,2)</f>
        <v>0</v>
      </c>
      <c r="BL194" s="25" t="s">
        <v>155</v>
      </c>
      <c r="BM194" s="25" t="s">
        <v>1006</v>
      </c>
    </row>
    <row r="195" s="1" customFormat="1">
      <c r="B195" s="47"/>
      <c r="D195" s="215" t="s">
        <v>157</v>
      </c>
      <c r="F195" s="216" t="s">
        <v>1005</v>
      </c>
      <c r="I195" s="176"/>
      <c r="L195" s="47"/>
      <c r="M195" s="217"/>
      <c r="N195" s="48"/>
      <c r="O195" s="48"/>
      <c r="P195" s="48"/>
      <c r="Q195" s="48"/>
      <c r="R195" s="48"/>
      <c r="S195" s="48"/>
      <c r="T195" s="86"/>
      <c r="AT195" s="25" t="s">
        <v>157</v>
      </c>
      <c r="AU195" s="25" t="s">
        <v>83</v>
      </c>
    </row>
    <row r="196" s="1" customFormat="1" ht="16.5" customHeight="1">
      <c r="B196" s="202"/>
      <c r="C196" s="203" t="s">
        <v>358</v>
      </c>
      <c r="D196" s="203" t="s">
        <v>150</v>
      </c>
      <c r="E196" s="204" t="s">
        <v>1007</v>
      </c>
      <c r="F196" s="205" t="s">
        <v>1008</v>
      </c>
      <c r="G196" s="206" t="s">
        <v>171</v>
      </c>
      <c r="H196" s="207">
        <v>58.75</v>
      </c>
      <c r="I196" s="208"/>
      <c r="J196" s="209">
        <f>ROUND(I196*H196,2)</f>
        <v>0</v>
      </c>
      <c r="K196" s="205" t="s">
        <v>154</v>
      </c>
      <c r="L196" s="47"/>
      <c r="M196" s="210" t="s">
        <v>5</v>
      </c>
      <c r="N196" s="211" t="s">
        <v>43</v>
      </c>
      <c r="O196" s="48"/>
      <c r="P196" s="212">
        <f>O196*H196</f>
        <v>0</v>
      </c>
      <c r="Q196" s="212">
        <v>0.0024099999999999998</v>
      </c>
      <c r="R196" s="212">
        <f>Q196*H196</f>
        <v>0.14158749999999998</v>
      </c>
      <c r="S196" s="212">
        <v>0</v>
      </c>
      <c r="T196" s="213">
        <f>S196*H196</f>
        <v>0</v>
      </c>
      <c r="AR196" s="25" t="s">
        <v>155</v>
      </c>
      <c r="AT196" s="25" t="s">
        <v>150</v>
      </c>
      <c r="AU196" s="25" t="s">
        <v>83</v>
      </c>
      <c r="AY196" s="25" t="s">
        <v>148</v>
      </c>
      <c r="BE196" s="214">
        <f>IF(N196="základní",J196,0)</f>
        <v>0</v>
      </c>
      <c r="BF196" s="214">
        <f>IF(N196="snížená",J196,0)</f>
        <v>0</v>
      </c>
      <c r="BG196" s="214">
        <f>IF(N196="zákl. přenesená",J196,0)</f>
        <v>0</v>
      </c>
      <c r="BH196" s="214">
        <f>IF(N196="sníž. přenesená",J196,0)</f>
        <v>0</v>
      </c>
      <c r="BI196" s="214">
        <f>IF(N196="nulová",J196,0)</f>
        <v>0</v>
      </c>
      <c r="BJ196" s="25" t="s">
        <v>80</v>
      </c>
      <c r="BK196" s="214">
        <f>ROUND(I196*H196,2)</f>
        <v>0</v>
      </c>
      <c r="BL196" s="25" t="s">
        <v>155</v>
      </c>
      <c r="BM196" s="25" t="s">
        <v>1009</v>
      </c>
    </row>
    <row r="197" s="1" customFormat="1">
      <c r="B197" s="47"/>
      <c r="D197" s="215" t="s">
        <v>157</v>
      </c>
      <c r="F197" s="216" t="s">
        <v>1010</v>
      </c>
      <c r="I197" s="176"/>
      <c r="L197" s="47"/>
      <c r="M197" s="217"/>
      <c r="N197" s="48"/>
      <c r="O197" s="48"/>
      <c r="P197" s="48"/>
      <c r="Q197" s="48"/>
      <c r="R197" s="48"/>
      <c r="S197" s="48"/>
      <c r="T197" s="86"/>
      <c r="AT197" s="25" t="s">
        <v>157</v>
      </c>
      <c r="AU197" s="25" t="s">
        <v>83</v>
      </c>
    </row>
    <row r="198" s="1" customFormat="1" ht="16.5" customHeight="1">
      <c r="B198" s="202"/>
      <c r="C198" s="203" t="s">
        <v>363</v>
      </c>
      <c r="D198" s="203" t="s">
        <v>150</v>
      </c>
      <c r="E198" s="204" t="s">
        <v>898</v>
      </c>
      <c r="F198" s="205" t="s">
        <v>899</v>
      </c>
      <c r="G198" s="206" t="s">
        <v>171</v>
      </c>
      <c r="H198" s="207">
        <v>58.75</v>
      </c>
      <c r="I198" s="208"/>
      <c r="J198" s="209">
        <f>ROUND(I198*H198,2)</f>
        <v>0</v>
      </c>
      <c r="K198" s="205" t="s">
        <v>154</v>
      </c>
      <c r="L198" s="47"/>
      <c r="M198" s="210" t="s">
        <v>5</v>
      </c>
      <c r="N198" s="211" t="s">
        <v>43</v>
      </c>
      <c r="O198" s="48"/>
      <c r="P198" s="212">
        <f>O198*H198</f>
        <v>0</v>
      </c>
      <c r="Q198" s="212">
        <v>0</v>
      </c>
      <c r="R198" s="212">
        <f>Q198*H198</f>
        <v>0</v>
      </c>
      <c r="S198" s="212">
        <v>0</v>
      </c>
      <c r="T198" s="213">
        <f>S198*H198</f>
        <v>0</v>
      </c>
      <c r="AR198" s="25" t="s">
        <v>155</v>
      </c>
      <c r="AT198" s="25" t="s">
        <v>150</v>
      </c>
      <c r="AU198" s="25" t="s">
        <v>83</v>
      </c>
      <c r="AY198" s="25" t="s">
        <v>148</v>
      </c>
      <c r="BE198" s="214">
        <f>IF(N198="základní",J198,0)</f>
        <v>0</v>
      </c>
      <c r="BF198" s="214">
        <f>IF(N198="snížená",J198,0)</f>
        <v>0</v>
      </c>
      <c r="BG198" s="214">
        <f>IF(N198="zákl. přenesená",J198,0)</f>
        <v>0</v>
      </c>
      <c r="BH198" s="214">
        <f>IF(N198="sníž. přenesená",J198,0)</f>
        <v>0</v>
      </c>
      <c r="BI198" s="214">
        <f>IF(N198="nulová",J198,0)</f>
        <v>0</v>
      </c>
      <c r="BJ198" s="25" t="s">
        <v>80</v>
      </c>
      <c r="BK198" s="214">
        <f>ROUND(I198*H198,2)</f>
        <v>0</v>
      </c>
      <c r="BL198" s="25" t="s">
        <v>155</v>
      </c>
      <c r="BM198" s="25" t="s">
        <v>1011</v>
      </c>
    </row>
    <row r="199" s="1" customFormat="1">
      <c r="B199" s="47"/>
      <c r="D199" s="215" t="s">
        <v>157</v>
      </c>
      <c r="F199" s="216" t="s">
        <v>901</v>
      </c>
      <c r="I199" s="176"/>
      <c r="L199" s="47"/>
      <c r="M199" s="217"/>
      <c r="N199" s="48"/>
      <c r="O199" s="48"/>
      <c r="P199" s="48"/>
      <c r="Q199" s="48"/>
      <c r="R199" s="48"/>
      <c r="S199" s="48"/>
      <c r="T199" s="86"/>
      <c r="AT199" s="25" t="s">
        <v>157</v>
      </c>
      <c r="AU199" s="25" t="s">
        <v>83</v>
      </c>
    </row>
    <row r="200" s="1" customFormat="1" ht="25.5" customHeight="1">
      <c r="B200" s="202"/>
      <c r="C200" s="203" t="s">
        <v>368</v>
      </c>
      <c r="D200" s="203" t="s">
        <v>150</v>
      </c>
      <c r="E200" s="204" t="s">
        <v>1012</v>
      </c>
      <c r="F200" s="205" t="s">
        <v>1013</v>
      </c>
      <c r="G200" s="206" t="s">
        <v>382</v>
      </c>
      <c r="H200" s="207">
        <v>2</v>
      </c>
      <c r="I200" s="208"/>
      <c r="J200" s="209">
        <f>ROUND(I200*H200,2)</f>
        <v>0</v>
      </c>
      <c r="K200" s="205" t="s">
        <v>154</v>
      </c>
      <c r="L200" s="47"/>
      <c r="M200" s="210" t="s">
        <v>5</v>
      </c>
      <c r="N200" s="211" t="s">
        <v>43</v>
      </c>
      <c r="O200" s="48"/>
      <c r="P200" s="212">
        <f>O200*H200</f>
        <v>0</v>
      </c>
      <c r="Q200" s="212">
        <v>0.052049999999999999</v>
      </c>
      <c r="R200" s="212">
        <f>Q200*H200</f>
        <v>0.1041</v>
      </c>
      <c r="S200" s="212">
        <v>0</v>
      </c>
      <c r="T200" s="213">
        <f>S200*H200</f>
        <v>0</v>
      </c>
      <c r="AR200" s="25" t="s">
        <v>155</v>
      </c>
      <c r="AT200" s="25" t="s">
        <v>150</v>
      </c>
      <c r="AU200" s="25" t="s">
        <v>83</v>
      </c>
      <c r="AY200" s="25" t="s">
        <v>148</v>
      </c>
      <c r="BE200" s="214">
        <f>IF(N200="základní",J200,0)</f>
        <v>0</v>
      </c>
      <c r="BF200" s="214">
        <f>IF(N200="snížená",J200,0)</f>
        <v>0</v>
      </c>
      <c r="BG200" s="214">
        <f>IF(N200="zákl. přenesená",J200,0)</f>
        <v>0</v>
      </c>
      <c r="BH200" s="214">
        <f>IF(N200="sníž. přenesená",J200,0)</f>
        <v>0</v>
      </c>
      <c r="BI200" s="214">
        <f>IF(N200="nulová",J200,0)</f>
        <v>0</v>
      </c>
      <c r="BJ200" s="25" t="s">
        <v>80</v>
      </c>
      <c r="BK200" s="214">
        <f>ROUND(I200*H200,2)</f>
        <v>0</v>
      </c>
      <c r="BL200" s="25" t="s">
        <v>155</v>
      </c>
      <c r="BM200" s="25" t="s">
        <v>1014</v>
      </c>
    </row>
    <row r="201" s="1" customFormat="1">
      <c r="B201" s="47"/>
      <c r="D201" s="215" t="s">
        <v>157</v>
      </c>
      <c r="F201" s="216" t="s">
        <v>1015</v>
      </c>
      <c r="I201" s="176"/>
      <c r="L201" s="47"/>
      <c r="M201" s="217"/>
      <c r="N201" s="48"/>
      <c r="O201" s="48"/>
      <c r="P201" s="48"/>
      <c r="Q201" s="48"/>
      <c r="R201" s="48"/>
      <c r="S201" s="48"/>
      <c r="T201" s="86"/>
      <c r="AT201" s="25" t="s">
        <v>157</v>
      </c>
      <c r="AU201" s="25" t="s">
        <v>83</v>
      </c>
    </row>
    <row r="202" s="1" customFormat="1" ht="25.5" customHeight="1">
      <c r="B202" s="202"/>
      <c r="C202" s="203" t="s">
        <v>374</v>
      </c>
      <c r="D202" s="203" t="s">
        <v>150</v>
      </c>
      <c r="E202" s="204" t="s">
        <v>1016</v>
      </c>
      <c r="F202" s="205" t="s">
        <v>1017</v>
      </c>
      <c r="G202" s="206" t="s">
        <v>382</v>
      </c>
      <c r="H202" s="207">
        <v>10</v>
      </c>
      <c r="I202" s="208"/>
      <c r="J202" s="209">
        <f>ROUND(I202*H202,2)</f>
        <v>0</v>
      </c>
      <c r="K202" s="205" t="s">
        <v>154</v>
      </c>
      <c r="L202" s="47"/>
      <c r="M202" s="210" t="s">
        <v>5</v>
      </c>
      <c r="N202" s="211" t="s">
        <v>43</v>
      </c>
      <c r="O202" s="48"/>
      <c r="P202" s="212">
        <f>O202*H202</f>
        <v>0</v>
      </c>
      <c r="Q202" s="212">
        <v>0.058720000000000001</v>
      </c>
      <c r="R202" s="212">
        <f>Q202*H202</f>
        <v>0.58720000000000006</v>
      </c>
      <c r="S202" s="212">
        <v>0</v>
      </c>
      <c r="T202" s="213">
        <f>S202*H202</f>
        <v>0</v>
      </c>
      <c r="AR202" s="25" t="s">
        <v>155</v>
      </c>
      <c r="AT202" s="25" t="s">
        <v>150</v>
      </c>
      <c r="AU202" s="25" t="s">
        <v>83</v>
      </c>
      <c r="AY202" s="25" t="s">
        <v>148</v>
      </c>
      <c r="BE202" s="214">
        <f>IF(N202="základní",J202,0)</f>
        <v>0</v>
      </c>
      <c r="BF202" s="214">
        <f>IF(N202="snížená",J202,0)</f>
        <v>0</v>
      </c>
      <c r="BG202" s="214">
        <f>IF(N202="zákl. přenesená",J202,0)</f>
        <v>0</v>
      </c>
      <c r="BH202" s="214">
        <f>IF(N202="sníž. přenesená",J202,0)</f>
        <v>0</v>
      </c>
      <c r="BI202" s="214">
        <f>IF(N202="nulová",J202,0)</f>
        <v>0</v>
      </c>
      <c r="BJ202" s="25" t="s">
        <v>80</v>
      </c>
      <c r="BK202" s="214">
        <f>ROUND(I202*H202,2)</f>
        <v>0</v>
      </c>
      <c r="BL202" s="25" t="s">
        <v>155</v>
      </c>
      <c r="BM202" s="25" t="s">
        <v>1018</v>
      </c>
    </row>
    <row r="203" s="1" customFormat="1">
      <c r="B203" s="47"/>
      <c r="D203" s="215" t="s">
        <v>157</v>
      </c>
      <c r="F203" s="216" t="s">
        <v>1019</v>
      </c>
      <c r="I203" s="176"/>
      <c r="L203" s="47"/>
      <c r="M203" s="217"/>
      <c r="N203" s="48"/>
      <c r="O203" s="48"/>
      <c r="P203" s="48"/>
      <c r="Q203" s="48"/>
      <c r="R203" s="48"/>
      <c r="S203" s="48"/>
      <c r="T203" s="86"/>
      <c r="AT203" s="25" t="s">
        <v>157</v>
      </c>
      <c r="AU203" s="25" t="s">
        <v>83</v>
      </c>
    </row>
    <row r="204" s="10" customFormat="1" ht="29.88" customHeight="1">
      <c r="B204" s="189"/>
      <c r="D204" s="190" t="s">
        <v>71</v>
      </c>
      <c r="E204" s="200" t="s">
        <v>548</v>
      </c>
      <c r="F204" s="200" t="s">
        <v>549</v>
      </c>
      <c r="I204" s="192"/>
      <c r="J204" s="201">
        <f>BK204</f>
        <v>0</v>
      </c>
      <c r="L204" s="189"/>
      <c r="M204" s="194"/>
      <c r="N204" s="195"/>
      <c r="O204" s="195"/>
      <c r="P204" s="196">
        <f>SUM(P205:P206)</f>
        <v>0</v>
      </c>
      <c r="Q204" s="195"/>
      <c r="R204" s="196">
        <f>SUM(R205:R206)</f>
        <v>0</v>
      </c>
      <c r="S204" s="195"/>
      <c r="T204" s="197">
        <f>SUM(T205:T206)</f>
        <v>0</v>
      </c>
      <c r="AR204" s="190" t="s">
        <v>80</v>
      </c>
      <c r="AT204" s="198" t="s">
        <v>71</v>
      </c>
      <c r="AU204" s="198" t="s">
        <v>80</v>
      </c>
      <c r="AY204" s="190" t="s">
        <v>148</v>
      </c>
      <c r="BK204" s="199">
        <f>SUM(BK205:BK206)</f>
        <v>0</v>
      </c>
    </row>
    <row r="205" s="1" customFormat="1" ht="16.5" customHeight="1">
      <c r="B205" s="202"/>
      <c r="C205" s="203" t="s">
        <v>379</v>
      </c>
      <c r="D205" s="203" t="s">
        <v>150</v>
      </c>
      <c r="E205" s="204" t="s">
        <v>551</v>
      </c>
      <c r="F205" s="205" t="s">
        <v>552</v>
      </c>
      <c r="G205" s="206" t="s">
        <v>256</v>
      </c>
      <c r="H205" s="207">
        <v>2.6659999999999999</v>
      </c>
      <c r="I205" s="208"/>
      <c r="J205" s="209">
        <f>ROUND(I205*H205,2)</f>
        <v>0</v>
      </c>
      <c r="K205" s="205" t="s">
        <v>154</v>
      </c>
      <c r="L205" s="47"/>
      <c r="M205" s="210" t="s">
        <v>5</v>
      </c>
      <c r="N205" s="211" t="s">
        <v>43</v>
      </c>
      <c r="O205" s="48"/>
      <c r="P205" s="212">
        <f>O205*H205</f>
        <v>0</v>
      </c>
      <c r="Q205" s="212">
        <v>0</v>
      </c>
      <c r="R205" s="212">
        <f>Q205*H205</f>
        <v>0</v>
      </c>
      <c r="S205" s="212">
        <v>0</v>
      </c>
      <c r="T205" s="213">
        <f>S205*H205</f>
        <v>0</v>
      </c>
      <c r="AR205" s="25" t="s">
        <v>155</v>
      </c>
      <c r="AT205" s="25" t="s">
        <v>150</v>
      </c>
      <c r="AU205" s="25" t="s">
        <v>83</v>
      </c>
      <c r="AY205" s="25" t="s">
        <v>148</v>
      </c>
      <c r="BE205" s="214">
        <f>IF(N205="základní",J205,0)</f>
        <v>0</v>
      </c>
      <c r="BF205" s="214">
        <f>IF(N205="snížená",J205,0)</f>
        <v>0</v>
      </c>
      <c r="BG205" s="214">
        <f>IF(N205="zákl. přenesená",J205,0)</f>
        <v>0</v>
      </c>
      <c r="BH205" s="214">
        <f>IF(N205="sníž. přenesená",J205,0)</f>
        <v>0</v>
      </c>
      <c r="BI205" s="214">
        <f>IF(N205="nulová",J205,0)</f>
        <v>0</v>
      </c>
      <c r="BJ205" s="25" t="s">
        <v>80</v>
      </c>
      <c r="BK205" s="214">
        <f>ROUND(I205*H205,2)</f>
        <v>0</v>
      </c>
      <c r="BL205" s="25" t="s">
        <v>155</v>
      </c>
      <c r="BM205" s="25" t="s">
        <v>553</v>
      </c>
    </row>
    <row r="206" s="1" customFormat="1">
      <c r="B206" s="47"/>
      <c r="D206" s="215" t="s">
        <v>157</v>
      </c>
      <c r="F206" s="216" t="s">
        <v>554</v>
      </c>
      <c r="I206" s="176"/>
      <c r="L206" s="47"/>
      <c r="M206" s="259"/>
      <c r="N206" s="260"/>
      <c r="O206" s="260"/>
      <c r="P206" s="260"/>
      <c r="Q206" s="260"/>
      <c r="R206" s="260"/>
      <c r="S206" s="260"/>
      <c r="T206" s="261"/>
      <c r="AT206" s="25" t="s">
        <v>157</v>
      </c>
      <c r="AU206" s="25" t="s">
        <v>83</v>
      </c>
    </row>
    <row r="207" s="1" customFormat="1" ht="6.96" customHeight="1">
      <c r="B207" s="68"/>
      <c r="C207" s="69"/>
      <c r="D207" s="69"/>
      <c r="E207" s="69"/>
      <c r="F207" s="69"/>
      <c r="G207" s="69"/>
      <c r="H207" s="69"/>
      <c r="I207" s="153"/>
      <c r="J207" s="69"/>
      <c r="K207" s="69"/>
      <c r="L207" s="47"/>
    </row>
  </sheetData>
  <autoFilter ref="C80:K206"/>
  <mergeCells count="10">
    <mergeCell ref="E7:H7"/>
    <mergeCell ref="E9:H9"/>
    <mergeCell ref="E24:H24"/>
    <mergeCell ref="E45:H45"/>
    <mergeCell ref="E47:H47"/>
    <mergeCell ref="J51:J52"/>
    <mergeCell ref="E71:H71"/>
    <mergeCell ref="E73:H73"/>
    <mergeCell ref="G1:H1"/>
    <mergeCell ref="L2:V2"/>
  </mergeCells>
  <hyperlinks>
    <hyperlink ref="F1:G1" location="C2" display="1) Krycí list soupisu"/>
    <hyperlink ref="G1:H1" location="C54" display="2) Rekapitulace"/>
    <hyperlink ref="J1" location="C80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23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1"/>
      <c r="B1" s="124"/>
      <c r="C1" s="124"/>
      <c r="D1" s="125" t="s">
        <v>1</v>
      </c>
      <c r="E1" s="124"/>
      <c r="F1" s="126" t="s">
        <v>112</v>
      </c>
      <c r="G1" s="126" t="s">
        <v>113</v>
      </c>
      <c r="H1" s="126"/>
      <c r="I1" s="127"/>
      <c r="J1" s="126" t="s">
        <v>114</v>
      </c>
      <c r="K1" s="125" t="s">
        <v>115</v>
      </c>
      <c r="L1" s="126" t="s">
        <v>116</v>
      </c>
      <c r="M1" s="126"/>
      <c r="N1" s="126"/>
      <c r="O1" s="126"/>
      <c r="P1" s="126"/>
      <c r="Q1" s="126"/>
      <c r="R1" s="126"/>
      <c r="S1" s="126"/>
      <c r="T1" s="126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ht="36.96" customHeight="1">
      <c r="L2" s="24" t="s">
        <v>8</v>
      </c>
      <c r="AT2" s="25" t="s">
        <v>96</v>
      </c>
    </row>
    <row r="3" ht="6.96" customHeight="1">
      <c r="B3" s="26"/>
      <c r="C3" s="27"/>
      <c r="D3" s="27"/>
      <c r="E3" s="27"/>
      <c r="F3" s="27"/>
      <c r="G3" s="27"/>
      <c r="H3" s="27"/>
      <c r="I3" s="128"/>
      <c r="J3" s="27"/>
      <c r="K3" s="28"/>
      <c r="AT3" s="25" t="s">
        <v>83</v>
      </c>
    </row>
    <row r="4" ht="36.96" customHeight="1">
      <c r="B4" s="29"/>
      <c r="C4" s="30"/>
      <c r="D4" s="31" t="s">
        <v>117</v>
      </c>
      <c r="E4" s="30"/>
      <c r="F4" s="30"/>
      <c r="G4" s="30"/>
      <c r="H4" s="30"/>
      <c r="I4" s="129"/>
      <c r="J4" s="30"/>
      <c r="K4" s="32"/>
      <c r="M4" s="33" t="s">
        <v>13</v>
      </c>
      <c r="AT4" s="25" t="s">
        <v>6</v>
      </c>
    </row>
    <row r="5" ht="6.96" customHeight="1">
      <c r="B5" s="29"/>
      <c r="C5" s="30"/>
      <c r="D5" s="30"/>
      <c r="E5" s="30"/>
      <c r="F5" s="30"/>
      <c r="G5" s="30"/>
      <c r="H5" s="30"/>
      <c r="I5" s="129"/>
      <c r="J5" s="30"/>
      <c r="K5" s="32"/>
    </row>
    <row r="6">
      <c r="B6" s="29"/>
      <c r="C6" s="30"/>
      <c r="D6" s="41" t="s">
        <v>19</v>
      </c>
      <c r="E6" s="30"/>
      <c r="F6" s="30"/>
      <c r="G6" s="30"/>
      <c r="H6" s="30"/>
      <c r="I6" s="129"/>
      <c r="J6" s="30"/>
      <c r="K6" s="32"/>
    </row>
    <row r="7" ht="16.5" customHeight="1">
      <c r="B7" s="29"/>
      <c r="C7" s="30"/>
      <c r="D7" s="30"/>
      <c r="E7" s="130" t="str">
        <f>'Rekapitulace stavby'!K6</f>
        <v>Zákupy - dostavba vodohospodářské infrastruktury na p.p.č.1609-II.etapa (bez dom.přípojek na p.p.č.1609/22,/23,/24,/25)</v>
      </c>
      <c r="F7" s="41"/>
      <c r="G7" s="41"/>
      <c r="H7" s="41"/>
      <c r="I7" s="129"/>
      <c r="J7" s="30"/>
      <c r="K7" s="32"/>
    </row>
    <row r="8" s="1" customFormat="1">
      <c r="B8" s="47"/>
      <c r="C8" s="48"/>
      <c r="D8" s="41" t="s">
        <v>118</v>
      </c>
      <c r="E8" s="48"/>
      <c r="F8" s="48"/>
      <c r="G8" s="48"/>
      <c r="H8" s="48"/>
      <c r="I8" s="131"/>
      <c r="J8" s="48"/>
      <c r="K8" s="52"/>
    </row>
    <row r="9" s="1" customFormat="1" ht="36.96" customHeight="1">
      <c r="B9" s="47"/>
      <c r="C9" s="48"/>
      <c r="D9" s="48"/>
      <c r="E9" s="132" t="s">
        <v>1020</v>
      </c>
      <c r="F9" s="48"/>
      <c r="G9" s="48"/>
      <c r="H9" s="48"/>
      <c r="I9" s="131"/>
      <c r="J9" s="48"/>
      <c r="K9" s="52"/>
    </row>
    <row r="10" s="1" customFormat="1">
      <c r="B10" s="47"/>
      <c r="C10" s="48"/>
      <c r="D10" s="48"/>
      <c r="E10" s="48"/>
      <c r="F10" s="48"/>
      <c r="G10" s="48"/>
      <c r="H10" s="48"/>
      <c r="I10" s="131"/>
      <c r="J10" s="48"/>
      <c r="K10" s="52"/>
    </row>
    <row r="11" s="1" customFormat="1" ht="14.4" customHeight="1">
      <c r="B11" s="47"/>
      <c r="C11" s="48"/>
      <c r="D11" s="41" t="s">
        <v>21</v>
      </c>
      <c r="E11" s="48"/>
      <c r="F11" s="36" t="s">
        <v>90</v>
      </c>
      <c r="G11" s="48"/>
      <c r="H11" s="48"/>
      <c r="I11" s="133" t="s">
        <v>22</v>
      </c>
      <c r="J11" s="36" t="s">
        <v>784</v>
      </c>
      <c r="K11" s="52"/>
    </row>
    <row r="12" s="1" customFormat="1" ht="14.4" customHeight="1">
      <c r="B12" s="47"/>
      <c r="C12" s="48"/>
      <c r="D12" s="41" t="s">
        <v>23</v>
      </c>
      <c r="E12" s="48"/>
      <c r="F12" s="36" t="s">
        <v>24</v>
      </c>
      <c r="G12" s="48"/>
      <c r="H12" s="48"/>
      <c r="I12" s="133" t="s">
        <v>25</v>
      </c>
      <c r="J12" s="134" t="str">
        <f>'Rekapitulace stavby'!AN8</f>
        <v>23. 3. 2018</v>
      </c>
      <c r="K12" s="52"/>
    </row>
    <row r="13" s="1" customFormat="1" ht="10.8" customHeight="1">
      <c r="B13" s="47"/>
      <c r="C13" s="48"/>
      <c r="D13" s="48"/>
      <c r="E13" s="48"/>
      <c r="F13" s="48"/>
      <c r="G13" s="48"/>
      <c r="H13" s="48"/>
      <c r="I13" s="131"/>
      <c r="J13" s="48"/>
      <c r="K13" s="52"/>
    </row>
    <row r="14" s="1" customFormat="1" ht="14.4" customHeight="1">
      <c r="B14" s="47"/>
      <c r="C14" s="48"/>
      <c r="D14" s="41" t="s">
        <v>27</v>
      </c>
      <c r="E14" s="48"/>
      <c r="F14" s="48"/>
      <c r="G14" s="48"/>
      <c r="H14" s="48"/>
      <c r="I14" s="133" t="s">
        <v>28</v>
      </c>
      <c r="J14" s="36" t="s">
        <v>5</v>
      </c>
      <c r="K14" s="52"/>
    </row>
    <row r="15" s="1" customFormat="1" ht="18" customHeight="1">
      <c r="B15" s="47"/>
      <c r="C15" s="48"/>
      <c r="D15" s="48"/>
      <c r="E15" s="36" t="s">
        <v>29</v>
      </c>
      <c r="F15" s="48"/>
      <c r="G15" s="48"/>
      <c r="H15" s="48"/>
      <c r="I15" s="133" t="s">
        <v>30</v>
      </c>
      <c r="J15" s="36" t="s">
        <v>5</v>
      </c>
      <c r="K15" s="52"/>
    </row>
    <row r="16" s="1" customFormat="1" ht="6.96" customHeight="1">
      <c r="B16" s="47"/>
      <c r="C16" s="48"/>
      <c r="D16" s="48"/>
      <c r="E16" s="48"/>
      <c r="F16" s="48"/>
      <c r="G16" s="48"/>
      <c r="H16" s="48"/>
      <c r="I16" s="131"/>
      <c r="J16" s="48"/>
      <c r="K16" s="52"/>
    </row>
    <row r="17" s="1" customFormat="1" ht="14.4" customHeight="1">
      <c r="B17" s="47"/>
      <c r="C17" s="48"/>
      <c r="D17" s="41" t="s">
        <v>31</v>
      </c>
      <c r="E17" s="48"/>
      <c r="F17" s="48"/>
      <c r="G17" s="48"/>
      <c r="H17" s="48"/>
      <c r="I17" s="133" t="s">
        <v>28</v>
      </c>
      <c r="J17" s="36" t="str">
        <f>IF('Rekapitulace stavby'!AN13="Vyplň údaj","",IF('Rekapitulace stavby'!AN13="","",'Rekapitulace stavby'!AN13))</f>
        <v/>
      </c>
      <c r="K17" s="52"/>
    </row>
    <row r="18" s="1" customFormat="1" ht="18" customHeight="1">
      <c r="B18" s="47"/>
      <c r="C18" s="48"/>
      <c r="D18" s="48"/>
      <c r="E18" s="36" t="str">
        <f>IF('Rekapitulace stavby'!E14="Vyplň údaj","",IF('Rekapitulace stavby'!E14="","",'Rekapitulace stavby'!E14))</f>
        <v/>
      </c>
      <c r="F18" s="48"/>
      <c r="G18" s="48"/>
      <c r="H18" s="48"/>
      <c r="I18" s="133" t="s">
        <v>30</v>
      </c>
      <c r="J18" s="36" t="str">
        <f>IF('Rekapitulace stavby'!AN14="Vyplň údaj","",IF('Rekapitulace stavby'!AN14="","",'Rekapitulace stavby'!AN14))</f>
        <v/>
      </c>
      <c r="K18" s="52"/>
    </row>
    <row r="19" s="1" customFormat="1" ht="6.96" customHeight="1">
      <c r="B19" s="47"/>
      <c r="C19" s="48"/>
      <c r="D19" s="48"/>
      <c r="E19" s="48"/>
      <c r="F19" s="48"/>
      <c r="G19" s="48"/>
      <c r="H19" s="48"/>
      <c r="I19" s="131"/>
      <c r="J19" s="48"/>
      <c r="K19" s="52"/>
    </row>
    <row r="20" s="1" customFormat="1" ht="14.4" customHeight="1">
      <c r="B20" s="47"/>
      <c r="C20" s="48"/>
      <c r="D20" s="41" t="s">
        <v>33</v>
      </c>
      <c r="E20" s="48"/>
      <c r="F20" s="48"/>
      <c r="G20" s="48"/>
      <c r="H20" s="48"/>
      <c r="I20" s="133" t="s">
        <v>28</v>
      </c>
      <c r="J20" s="36" t="s">
        <v>5</v>
      </c>
      <c r="K20" s="52"/>
    </row>
    <row r="21" s="1" customFormat="1" ht="18" customHeight="1">
      <c r="B21" s="47"/>
      <c r="C21" s="48"/>
      <c r="D21" s="48"/>
      <c r="E21" s="36" t="s">
        <v>34</v>
      </c>
      <c r="F21" s="48"/>
      <c r="G21" s="48"/>
      <c r="H21" s="48"/>
      <c r="I21" s="133" t="s">
        <v>30</v>
      </c>
      <c r="J21" s="36" t="s">
        <v>5</v>
      </c>
      <c r="K21" s="52"/>
    </row>
    <row r="22" s="1" customFormat="1" ht="6.96" customHeight="1">
      <c r="B22" s="47"/>
      <c r="C22" s="48"/>
      <c r="D22" s="48"/>
      <c r="E22" s="48"/>
      <c r="F22" s="48"/>
      <c r="G22" s="48"/>
      <c r="H22" s="48"/>
      <c r="I22" s="131"/>
      <c r="J22" s="48"/>
      <c r="K22" s="52"/>
    </row>
    <row r="23" s="1" customFormat="1" ht="14.4" customHeight="1">
      <c r="B23" s="47"/>
      <c r="C23" s="48"/>
      <c r="D23" s="41" t="s">
        <v>36</v>
      </c>
      <c r="E23" s="48"/>
      <c r="F23" s="48"/>
      <c r="G23" s="48"/>
      <c r="H23" s="48"/>
      <c r="I23" s="131"/>
      <c r="J23" s="48"/>
      <c r="K23" s="52"/>
    </row>
    <row r="24" s="6" customFormat="1" ht="57" customHeight="1">
      <c r="B24" s="135"/>
      <c r="C24" s="136"/>
      <c r="D24" s="136"/>
      <c r="E24" s="45" t="s">
        <v>37</v>
      </c>
      <c r="F24" s="45"/>
      <c r="G24" s="45"/>
      <c r="H24" s="45"/>
      <c r="I24" s="137"/>
      <c r="J24" s="136"/>
      <c r="K24" s="138"/>
    </row>
    <row r="25" s="1" customFormat="1" ht="6.96" customHeight="1">
      <c r="B25" s="47"/>
      <c r="C25" s="48"/>
      <c r="D25" s="48"/>
      <c r="E25" s="48"/>
      <c r="F25" s="48"/>
      <c r="G25" s="48"/>
      <c r="H25" s="48"/>
      <c r="I25" s="131"/>
      <c r="J25" s="48"/>
      <c r="K25" s="52"/>
    </row>
    <row r="26" s="1" customFormat="1" ht="6.96" customHeight="1">
      <c r="B26" s="47"/>
      <c r="C26" s="48"/>
      <c r="D26" s="83"/>
      <c r="E26" s="83"/>
      <c r="F26" s="83"/>
      <c r="G26" s="83"/>
      <c r="H26" s="83"/>
      <c r="I26" s="139"/>
      <c r="J26" s="83"/>
      <c r="K26" s="140"/>
    </row>
    <row r="27" s="1" customFormat="1" ht="25.44" customHeight="1">
      <c r="B27" s="47"/>
      <c r="C27" s="48"/>
      <c r="D27" s="141" t="s">
        <v>38</v>
      </c>
      <c r="E27" s="48"/>
      <c r="F27" s="48"/>
      <c r="G27" s="48"/>
      <c r="H27" s="48"/>
      <c r="I27" s="131"/>
      <c r="J27" s="142">
        <f>ROUND(J78,2)</f>
        <v>0</v>
      </c>
      <c r="K27" s="52"/>
    </row>
    <row r="28" s="1" customFormat="1" ht="6.96" customHeight="1">
      <c r="B28" s="47"/>
      <c r="C28" s="48"/>
      <c r="D28" s="83"/>
      <c r="E28" s="83"/>
      <c r="F28" s="83"/>
      <c r="G28" s="83"/>
      <c r="H28" s="83"/>
      <c r="I28" s="139"/>
      <c r="J28" s="83"/>
      <c r="K28" s="140"/>
    </row>
    <row r="29" s="1" customFormat="1" ht="14.4" customHeight="1">
      <c r="B29" s="47"/>
      <c r="C29" s="48"/>
      <c r="D29" s="48"/>
      <c r="E29" s="48"/>
      <c r="F29" s="53" t="s">
        <v>40</v>
      </c>
      <c r="G29" s="48"/>
      <c r="H29" s="48"/>
      <c r="I29" s="143" t="s">
        <v>39</v>
      </c>
      <c r="J29" s="53" t="s">
        <v>41</v>
      </c>
      <c r="K29" s="52"/>
    </row>
    <row r="30" s="1" customFormat="1" ht="14.4" customHeight="1">
      <c r="B30" s="47"/>
      <c r="C30" s="48"/>
      <c r="D30" s="56" t="s">
        <v>42</v>
      </c>
      <c r="E30" s="56" t="s">
        <v>43</v>
      </c>
      <c r="F30" s="144">
        <f>ROUND(SUM(BE78:BE86), 2)</f>
        <v>0</v>
      </c>
      <c r="G30" s="48"/>
      <c r="H30" s="48"/>
      <c r="I30" s="145">
        <v>0.20999999999999999</v>
      </c>
      <c r="J30" s="144">
        <f>ROUND(ROUND((SUM(BE78:BE86)), 2)*I30, 2)</f>
        <v>0</v>
      </c>
      <c r="K30" s="52"/>
    </row>
    <row r="31" s="1" customFormat="1" ht="14.4" customHeight="1">
      <c r="B31" s="47"/>
      <c r="C31" s="48"/>
      <c r="D31" s="48"/>
      <c r="E31" s="56" t="s">
        <v>44</v>
      </c>
      <c r="F31" s="144">
        <f>ROUND(SUM(BF78:BF86), 2)</f>
        <v>0</v>
      </c>
      <c r="G31" s="48"/>
      <c r="H31" s="48"/>
      <c r="I31" s="145">
        <v>0.14999999999999999</v>
      </c>
      <c r="J31" s="144">
        <f>ROUND(ROUND((SUM(BF78:BF86)), 2)*I31, 2)</f>
        <v>0</v>
      </c>
      <c r="K31" s="52"/>
    </row>
    <row r="32" hidden="1" s="1" customFormat="1" ht="14.4" customHeight="1">
      <c r="B32" s="47"/>
      <c r="C32" s="48"/>
      <c r="D32" s="48"/>
      <c r="E32" s="56" t="s">
        <v>45</v>
      </c>
      <c r="F32" s="144">
        <f>ROUND(SUM(BG78:BG86), 2)</f>
        <v>0</v>
      </c>
      <c r="G32" s="48"/>
      <c r="H32" s="48"/>
      <c r="I32" s="145">
        <v>0.20999999999999999</v>
      </c>
      <c r="J32" s="144">
        <v>0</v>
      </c>
      <c r="K32" s="52"/>
    </row>
    <row r="33" hidden="1" s="1" customFormat="1" ht="14.4" customHeight="1">
      <c r="B33" s="47"/>
      <c r="C33" s="48"/>
      <c r="D33" s="48"/>
      <c r="E33" s="56" t="s">
        <v>46</v>
      </c>
      <c r="F33" s="144">
        <f>ROUND(SUM(BH78:BH86), 2)</f>
        <v>0</v>
      </c>
      <c r="G33" s="48"/>
      <c r="H33" s="48"/>
      <c r="I33" s="145">
        <v>0.14999999999999999</v>
      </c>
      <c r="J33" s="144">
        <v>0</v>
      </c>
      <c r="K33" s="52"/>
    </row>
    <row r="34" hidden="1" s="1" customFormat="1" ht="14.4" customHeight="1">
      <c r="B34" s="47"/>
      <c r="C34" s="48"/>
      <c r="D34" s="48"/>
      <c r="E34" s="56" t="s">
        <v>47</v>
      </c>
      <c r="F34" s="144">
        <f>ROUND(SUM(BI78:BI86), 2)</f>
        <v>0</v>
      </c>
      <c r="G34" s="48"/>
      <c r="H34" s="48"/>
      <c r="I34" s="145">
        <v>0</v>
      </c>
      <c r="J34" s="144">
        <v>0</v>
      </c>
      <c r="K34" s="52"/>
    </row>
    <row r="35" s="1" customFormat="1" ht="6.96" customHeight="1">
      <c r="B35" s="47"/>
      <c r="C35" s="48"/>
      <c r="D35" s="48"/>
      <c r="E35" s="48"/>
      <c r="F35" s="48"/>
      <c r="G35" s="48"/>
      <c r="H35" s="48"/>
      <c r="I35" s="131"/>
      <c r="J35" s="48"/>
      <c r="K35" s="52"/>
    </row>
    <row r="36" s="1" customFormat="1" ht="25.44" customHeight="1">
      <c r="B36" s="47"/>
      <c r="C36" s="146"/>
      <c r="D36" s="147" t="s">
        <v>48</v>
      </c>
      <c r="E36" s="89"/>
      <c r="F36" s="89"/>
      <c r="G36" s="148" t="s">
        <v>49</v>
      </c>
      <c r="H36" s="149" t="s">
        <v>50</v>
      </c>
      <c r="I36" s="150"/>
      <c r="J36" s="151">
        <f>SUM(J27:J34)</f>
        <v>0</v>
      </c>
      <c r="K36" s="152"/>
    </row>
    <row r="37" s="1" customFormat="1" ht="14.4" customHeight="1">
      <c r="B37" s="68"/>
      <c r="C37" s="69"/>
      <c r="D37" s="69"/>
      <c r="E37" s="69"/>
      <c r="F37" s="69"/>
      <c r="G37" s="69"/>
      <c r="H37" s="69"/>
      <c r="I37" s="153"/>
      <c r="J37" s="69"/>
      <c r="K37" s="70"/>
    </row>
    <row r="41" s="1" customFormat="1" ht="6.96" customHeight="1">
      <c r="B41" s="71"/>
      <c r="C41" s="72"/>
      <c r="D41" s="72"/>
      <c r="E41" s="72"/>
      <c r="F41" s="72"/>
      <c r="G41" s="72"/>
      <c r="H41" s="72"/>
      <c r="I41" s="154"/>
      <c r="J41" s="72"/>
      <c r="K41" s="155"/>
    </row>
    <row r="42" s="1" customFormat="1" ht="36.96" customHeight="1">
      <c r="B42" s="47"/>
      <c r="C42" s="31" t="s">
        <v>121</v>
      </c>
      <c r="D42" s="48"/>
      <c r="E42" s="48"/>
      <c r="F42" s="48"/>
      <c r="G42" s="48"/>
      <c r="H42" s="48"/>
      <c r="I42" s="131"/>
      <c r="J42" s="48"/>
      <c r="K42" s="52"/>
    </row>
    <row r="43" s="1" customFormat="1" ht="6.96" customHeight="1">
      <c r="B43" s="47"/>
      <c r="C43" s="48"/>
      <c r="D43" s="48"/>
      <c r="E43" s="48"/>
      <c r="F43" s="48"/>
      <c r="G43" s="48"/>
      <c r="H43" s="48"/>
      <c r="I43" s="131"/>
      <c r="J43" s="48"/>
      <c r="K43" s="52"/>
    </row>
    <row r="44" s="1" customFormat="1" ht="14.4" customHeight="1">
      <c r="B44" s="47"/>
      <c r="C44" s="41" t="s">
        <v>19</v>
      </c>
      <c r="D44" s="48"/>
      <c r="E44" s="48"/>
      <c r="F44" s="48"/>
      <c r="G44" s="48"/>
      <c r="H44" s="48"/>
      <c r="I44" s="131"/>
      <c r="J44" s="48"/>
      <c r="K44" s="52"/>
    </row>
    <row r="45" s="1" customFormat="1" ht="16.5" customHeight="1">
      <c r="B45" s="47"/>
      <c r="C45" s="48"/>
      <c r="D45" s="48"/>
      <c r="E45" s="130" t="str">
        <f>E7</f>
        <v>Zákupy - dostavba vodohospodářské infrastruktury na p.p.č.1609-II.etapa (bez dom.přípojek na p.p.č.1609/22,/23,/24,/25)</v>
      </c>
      <c r="F45" s="41"/>
      <c r="G45" s="41"/>
      <c r="H45" s="41"/>
      <c r="I45" s="131"/>
      <c r="J45" s="48"/>
      <c r="K45" s="52"/>
    </row>
    <row r="46" s="1" customFormat="1" ht="14.4" customHeight="1">
      <c r="B46" s="47"/>
      <c r="C46" s="41" t="s">
        <v>118</v>
      </c>
      <c r="D46" s="48"/>
      <c r="E46" s="48"/>
      <c r="F46" s="48"/>
      <c r="G46" s="48"/>
      <c r="H46" s="48"/>
      <c r="I46" s="131"/>
      <c r="J46" s="48"/>
      <c r="K46" s="52"/>
    </row>
    <row r="47" s="1" customFormat="1" ht="17.25" customHeight="1">
      <c r="B47" s="47"/>
      <c r="C47" s="48"/>
      <c r="D47" s="48"/>
      <c r="E47" s="132" t="str">
        <f>E9</f>
        <v>SO 02.3 - Úpravy na ČS</v>
      </c>
      <c r="F47" s="48"/>
      <c r="G47" s="48"/>
      <c r="H47" s="48"/>
      <c r="I47" s="131"/>
      <c r="J47" s="48"/>
      <c r="K47" s="52"/>
    </row>
    <row r="48" s="1" customFormat="1" ht="6.96" customHeight="1">
      <c r="B48" s="47"/>
      <c r="C48" s="48"/>
      <c r="D48" s="48"/>
      <c r="E48" s="48"/>
      <c r="F48" s="48"/>
      <c r="G48" s="48"/>
      <c r="H48" s="48"/>
      <c r="I48" s="131"/>
      <c r="J48" s="48"/>
      <c r="K48" s="52"/>
    </row>
    <row r="49" s="1" customFormat="1" ht="18" customHeight="1">
      <c r="B49" s="47"/>
      <c r="C49" s="41" t="s">
        <v>23</v>
      </c>
      <c r="D49" s="48"/>
      <c r="E49" s="48"/>
      <c r="F49" s="36" t="str">
        <f>F12</f>
        <v>Zákupy</v>
      </c>
      <c r="G49" s="48"/>
      <c r="H49" s="48"/>
      <c r="I49" s="133" t="s">
        <v>25</v>
      </c>
      <c r="J49" s="134" t="str">
        <f>IF(J12="","",J12)</f>
        <v>23. 3. 2018</v>
      </c>
      <c r="K49" s="52"/>
    </row>
    <row r="50" s="1" customFormat="1" ht="6.96" customHeight="1">
      <c r="B50" s="47"/>
      <c r="C50" s="48"/>
      <c r="D50" s="48"/>
      <c r="E50" s="48"/>
      <c r="F50" s="48"/>
      <c r="G50" s="48"/>
      <c r="H50" s="48"/>
      <c r="I50" s="131"/>
      <c r="J50" s="48"/>
      <c r="K50" s="52"/>
    </row>
    <row r="51" s="1" customFormat="1">
      <c r="B51" s="47"/>
      <c r="C51" s="41" t="s">
        <v>27</v>
      </c>
      <c r="D51" s="48"/>
      <c r="E51" s="48"/>
      <c r="F51" s="36" t="str">
        <f>E15</f>
        <v>Město Zákupy</v>
      </c>
      <c r="G51" s="48"/>
      <c r="H51" s="48"/>
      <c r="I51" s="133" t="s">
        <v>33</v>
      </c>
      <c r="J51" s="45" t="str">
        <f>E21</f>
        <v>Vodohospodářské projekty s.r.o.</v>
      </c>
      <c r="K51" s="52"/>
    </row>
    <row r="52" s="1" customFormat="1" ht="14.4" customHeight="1">
      <c r="B52" s="47"/>
      <c r="C52" s="41" t="s">
        <v>31</v>
      </c>
      <c r="D52" s="48"/>
      <c r="E52" s="48"/>
      <c r="F52" s="36" t="str">
        <f>IF(E18="","",E18)</f>
        <v/>
      </c>
      <c r="G52" s="48"/>
      <c r="H52" s="48"/>
      <c r="I52" s="131"/>
      <c r="J52" s="156"/>
      <c r="K52" s="52"/>
    </row>
    <row r="53" s="1" customFormat="1" ht="10.32" customHeight="1">
      <c r="B53" s="47"/>
      <c r="C53" s="48"/>
      <c r="D53" s="48"/>
      <c r="E53" s="48"/>
      <c r="F53" s="48"/>
      <c r="G53" s="48"/>
      <c r="H53" s="48"/>
      <c r="I53" s="131"/>
      <c r="J53" s="48"/>
      <c r="K53" s="52"/>
    </row>
    <row r="54" s="1" customFormat="1" ht="29.28" customHeight="1">
      <c r="B54" s="47"/>
      <c r="C54" s="157" t="s">
        <v>122</v>
      </c>
      <c r="D54" s="146"/>
      <c r="E54" s="146"/>
      <c r="F54" s="146"/>
      <c r="G54" s="146"/>
      <c r="H54" s="146"/>
      <c r="I54" s="158"/>
      <c r="J54" s="159" t="s">
        <v>123</v>
      </c>
      <c r="K54" s="160"/>
    </row>
    <row r="55" s="1" customFormat="1" ht="10.32" customHeight="1">
      <c r="B55" s="47"/>
      <c r="C55" s="48"/>
      <c r="D55" s="48"/>
      <c r="E55" s="48"/>
      <c r="F55" s="48"/>
      <c r="G55" s="48"/>
      <c r="H55" s="48"/>
      <c r="I55" s="131"/>
      <c r="J55" s="48"/>
      <c r="K55" s="52"/>
    </row>
    <row r="56" s="1" customFormat="1" ht="29.28" customHeight="1">
      <c r="B56" s="47"/>
      <c r="C56" s="161" t="s">
        <v>124</v>
      </c>
      <c r="D56" s="48"/>
      <c r="E56" s="48"/>
      <c r="F56" s="48"/>
      <c r="G56" s="48"/>
      <c r="H56" s="48"/>
      <c r="I56" s="131"/>
      <c r="J56" s="142">
        <f>J78</f>
        <v>0</v>
      </c>
      <c r="K56" s="52"/>
      <c r="AU56" s="25" t="s">
        <v>125</v>
      </c>
    </row>
    <row r="57" s="7" customFormat="1" ht="24.96" customHeight="1">
      <c r="B57" s="162"/>
      <c r="C57" s="163"/>
      <c r="D57" s="164" t="s">
        <v>126</v>
      </c>
      <c r="E57" s="165"/>
      <c r="F57" s="165"/>
      <c r="G57" s="165"/>
      <c r="H57" s="165"/>
      <c r="I57" s="166"/>
      <c r="J57" s="167">
        <f>J79</f>
        <v>0</v>
      </c>
      <c r="K57" s="168"/>
    </row>
    <row r="58" s="8" customFormat="1" ht="19.92" customHeight="1">
      <c r="B58" s="169"/>
      <c r="C58" s="170"/>
      <c r="D58" s="171" t="s">
        <v>129</v>
      </c>
      <c r="E58" s="172"/>
      <c r="F58" s="172"/>
      <c r="G58" s="172"/>
      <c r="H58" s="172"/>
      <c r="I58" s="173"/>
      <c r="J58" s="174">
        <f>J80</f>
        <v>0</v>
      </c>
      <c r="K58" s="175"/>
    </row>
    <row r="59" s="1" customFormat="1" ht="21.84" customHeight="1">
      <c r="B59" s="47"/>
      <c r="C59" s="48"/>
      <c r="D59" s="48"/>
      <c r="E59" s="48"/>
      <c r="F59" s="48"/>
      <c r="G59" s="48"/>
      <c r="H59" s="48"/>
      <c r="I59" s="131"/>
      <c r="J59" s="48"/>
      <c r="K59" s="52"/>
    </row>
    <row r="60" s="1" customFormat="1" ht="6.96" customHeight="1">
      <c r="B60" s="68"/>
      <c r="C60" s="69"/>
      <c r="D60" s="69"/>
      <c r="E60" s="69"/>
      <c r="F60" s="69"/>
      <c r="G60" s="69"/>
      <c r="H60" s="69"/>
      <c r="I60" s="153"/>
      <c r="J60" s="69"/>
      <c r="K60" s="70"/>
    </row>
    <row r="64" s="1" customFormat="1" ht="6.96" customHeight="1">
      <c r="B64" s="71"/>
      <c r="C64" s="72"/>
      <c r="D64" s="72"/>
      <c r="E64" s="72"/>
      <c r="F64" s="72"/>
      <c r="G64" s="72"/>
      <c r="H64" s="72"/>
      <c r="I64" s="154"/>
      <c r="J64" s="72"/>
      <c r="K64" s="72"/>
      <c r="L64" s="47"/>
    </row>
    <row r="65" s="1" customFormat="1" ht="36.96" customHeight="1">
      <c r="B65" s="47"/>
      <c r="C65" s="73" t="s">
        <v>132</v>
      </c>
      <c r="I65" s="176"/>
      <c r="L65" s="47"/>
    </row>
    <row r="66" s="1" customFormat="1" ht="6.96" customHeight="1">
      <c r="B66" s="47"/>
      <c r="I66" s="176"/>
      <c r="L66" s="47"/>
    </row>
    <row r="67" s="1" customFormat="1" ht="14.4" customHeight="1">
      <c r="B67" s="47"/>
      <c r="C67" s="75" t="s">
        <v>19</v>
      </c>
      <c r="I67" s="176"/>
      <c r="L67" s="47"/>
    </row>
    <row r="68" s="1" customFormat="1" ht="16.5" customHeight="1">
      <c r="B68" s="47"/>
      <c r="E68" s="177" t="str">
        <f>E7</f>
        <v>Zákupy - dostavba vodohospodářské infrastruktury na p.p.č.1609-II.etapa (bez dom.přípojek na p.p.č.1609/22,/23,/24,/25)</v>
      </c>
      <c r="F68" s="75"/>
      <c r="G68" s="75"/>
      <c r="H68" s="75"/>
      <c r="I68" s="176"/>
      <c r="L68" s="47"/>
    </row>
    <row r="69" s="1" customFormat="1" ht="14.4" customHeight="1">
      <c r="B69" s="47"/>
      <c r="C69" s="75" t="s">
        <v>118</v>
      </c>
      <c r="I69" s="176"/>
      <c r="L69" s="47"/>
    </row>
    <row r="70" s="1" customFormat="1" ht="17.25" customHeight="1">
      <c r="B70" s="47"/>
      <c r="E70" s="78" t="str">
        <f>E9</f>
        <v>SO 02.3 - Úpravy na ČS</v>
      </c>
      <c r="F70" s="1"/>
      <c r="G70" s="1"/>
      <c r="H70" s="1"/>
      <c r="I70" s="176"/>
      <c r="L70" s="47"/>
    </row>
    <row r="71" s="1" customFormat="1" ht="6.96" customHeight="1">
      <c r="B71" s="47"/>
      <c r="I71" s="176"/>
      <c r="L71" s="47"/>
    </row>
    <row r="72" s="1" customFormat="1" ht="18" customHeight="1">
      <c r="B72" s="47"/>
      <c r="C72" s="75" t="s">
        <v>23</v>
      </c>
      <c r="F72" s="178" t="str">
        <f>F12</f>
        <v>Zákupy</v>
      </c>
      <c r="I72" s="179" t="s">
        <v>25</v>
      </c>
      <c r="J72" s="80" t="str">
        <f>IF(J12="","",J12)</f>
        <v>23. 3. 2018</v>
      </c>
      <c r="L72" s="47"/>
    </row>
    <row r="73" s="1" customFormat="1" ht="6.96" customHeight="1">
      <c r="B73" s="47"/>
      <c r="I73" s="176"/>
      <c r="L73" s="47"/>
    </row>
    <row r="74" s="1" customFormat="1">
      <c r="B74" s="47"/>
      <c r="C74" s="75" t="s">
        <v>27</v>
      </c>
      <c r="F74" s="178" t="str">
        <f>E15</f>
        <v>Město Zákupy</v>
      </c>
      <c r="I74" s="179" t="s">
        <v>33</v>
      </c>
      <c r="J74" s="178" t="str">
        <f>E21</f>
        <v>Vodohospodářské projekty s.r.o.</v>
      </c>
      <c r="L74" s="47"/>
    </row>
    <row r="75" s="1" customFormat="1" ht="14.4" customHeight="1">
      <c r="B75" s="47"/>
      <c r="C75" s="75" t="s">
        <v>31</v>
      </c>
      <c r="F75" s="178" t="str">
        <f>IF(E18="","",E18)</f>
        <v/>
      </c>
      <c r="I75" s="176"/>
      <c r="L75" s="47"/>
    </row>
    <row r="76" s="1" customFormat="1" ht="10.32" customHeight="1">
      <c r="B76" s="47"/>
      <c r="I76" s="176"/>
      <c r="L76" s="47"/>
    </row>
    <row r="77" s="9" customFormat="1" ht="29.28" customHeight="1">
      <c r="B77" s="180"/>
      <c r="C77" s="181" t="s">
        <v>133</v>
      </c>
      <c r="D77" s="182" t="s">
        <v>57</v>
      </c>
      <c r="E77" s="182" t="s">
        <v>53</v>
      </c>
      <c r="F77" s="182" t="s">
        <v>134</v>
      </c>
      <c r="G77" s="182" t="s">
        <v>135</v>
      </c>
      <c r="H77" s="182" t="s">
        <v>136</v>
      </c>
      <c r="I77" s="183" t="s">
        <v>137</v>
      </c>
      <c r="J77" s="182" t="s">
        <v>123</v>
      </c>
      <c r="K77" s="184" t="s">
        <v>138</v>
      </c>
      <c r="L77" s="180"/>
      <c r="M77" s="93" t="s">
        <v>139</v>
      </c>
      <c r="N77" s="94" t="s">
        <v>42</v>
      </c>
      <c r="O77" s="94" t="s">
        <v>140</v>
      </c>
      <c r="P77" s="94" t="s">
        <v>141</v>
      </c>
      <c r="Q77" s="94" t="s">
        <v>142</v>
      </c>
      <c r="R77" s="94" t="s">
        <v>143</v>
      </c>
      <c r="S77" s="94" t="s">
        <v>144</v>
      </c>
      <c r="T77" s="95" t="s">
        <v>145</v>
      </c>
    </row>
    <row r="78" s="1" customFormat="1" ht="29.28" customHeight="1">
      <c r="B78" s="47"/>
      <c r="C78" s="97" t="s">
        <v>124</v>
      </c>
      <c r="I78" s="176"/>
      <c r="J78" s="185">
        <f>BK78</f>
        <v>0</v>
      </c>
      <c r="L78" s="47"/>
      <c r="M78" s="96"/>
      <c r="N78" s="83"/>
      <c r="O78" s="83"/>
      <c r="P78" s="186">
        <f>P79</f>
        <v>0</v>
      </c>
      <c r="Q78" s="83"/>
      <c r="R78" s="186">
        <f>R79</f>
        <v>0.096450000000000008</v>
      </c>
      <c r="S78" s="83"/>
      <c r="T78" s="187">
        <f>T79</f>
        <v>0</v>
      </c>
      <c r="AT78" s="25" t="s">
        <v>71</v>
      </c>
      <c r="AU78" s="25" t="s">
        <v>125</v>
      </c>
      <c r="BK78" s="188">
        <f>BK79</f>
        <v>0</v>
      </c>
    </row>
    <row r="79" s="10" customFormat="1" ht="37.44001" customHeight="1">
      <c r="B79" s="189"/>
      <c r="D79" s="190" t="s">
        <v>71</v>
      </c>
      <c r="E79" s="191" t="s">
        <v>146</v>
      </c>
      <c r="F79" s="191" t="s">
        <v>147</v>
      </c>
      <c r="I79" s="192"/>
      <c r="J79" s="193">
        <f>BK79</f>
        <v>0</v>
      </c>
      <c r="L79" s="189"/>
      <c r="M79" s="194"/>
      <c r="N79" s="195"/>
      <c r="O79" s="195"/>
      <c r="P79" s="196">
        <f>P80</f>
        <v>0</v>
      </c>
      <c r="Q79" s="195"/>
      <c r="R79" s="196">
        <f>R80</f>
        <v>0.096450000000000008</v>
      </c>
      <c r="S79" s="195"/>
      <c r="T79" s="197">
        <f>T80</f>
        <v>0</v>
      </c>
      <c r="AR79" s="190" t="s">
        <v>80</v>
      </c>
      <c r="AT79" s="198" t="s">
        <v>71</v>
      </c>
      <c r="AU79" s="198" t="s">
        <v>72</v>
      </c>
      <c r="AY79" s="190" t="s">
        <v>148</v>
      </c>
      <c r="BK79" s="199">
        <f>BK80</f>
        <v>0</v>
      </c>
    </row>
    <row r="80" s="10" customFormat="1" ht="19.92" customHeight="1">
      <c r="B80" s="189"/>
      <c r="D80" s="190" t="s">
        <v>71</v>
      </c>
      <c r="E80" s="200" t="s">
        <v>214</v>
      </c>
      <c r="F80" s="200" t="s">
        <v>323</v>
      </c>
      <c r="I80" s="192"/>
      <c r="J80" s="201">
        <f>BK80</f>
        <v>0</v>
      </c>
      <c r="L80" s="189"/>
      <c r="M80" s="194"/>
      <c r="N80" s="195"/>
      <c r="O80" s="195"/>
      <c r="P80" s="196">
        <f>SUM(P81:P86)</f>
        <v>0</v>
      </c>
      <c r="Q80" s="195"/>
      <c r="R80" s="196">
        <f>SUM(R81:R86)</f>
        <v>0.096450000000000008</v>
      </c>
      <c r="S80" s="195"/>
      <c r="T80" s="197">
        <f>SUM(T81:T86)</f>
        <v>0</v>
      </c>
      <c r="AR80" s="190" t="s">
        <v>80</v>
      </c>
      <c r="AT80" s="198" t="s">
        <v>71</v>
      </c>
      <c r="AU80" s="198" t="s">
        <v>80</v>
      </c>
      <c r="AY80" s="190" t="s">
        <v>148</v>
      </c>
      <c r="BK80" s="199">
        <f>SUM(BK81:BK86)</f>
        <v>0</v>
      </c>
    </row>
    <row r="81" s="1" customFormat="1" ht="16.5" customHeight="1">
      <c r="B81" s="202"/>
      <c r="C81" s="203" t="s">
        <v>80</v>
      </c>
      <c r="D81" s="203" t="s">
        <v>150</v>
      </c>
      <c r="E81" s="204" t="s">
        <v>1021</v>
      </c>
      <c r="F81" s="205" t="s">
        <v>1022</v>
      </c>
      <c r="G81" s="206" t="s">
        <v>382</v>
      </c>
      <c r="H81" s="207">
        <v>1</v>
      </c>
      <c r="I81" s="208"/>
      <c r="J81" s="209">
        <f>ROUND(I81*H81,2)</f>
        <v>0</v>
      </c>
      <c r="K81" s="205" t="s">
        <v>154</v>
      </c>
      <c r="L81" s="47"/>
      <c r="M81" s="210" t="s">
        <v>5</v>
      </c>
      <c r="N81" s="211" t="s">
        <v>43</v>
      </c>
      <c r="O81" s="48"/>
      <c r="P81" s="212">
        <f>O81*H81</f>
        <v>0</v>
      </c>
      <c r="Q81" s="212">
        <v>0.016449999999999999</v>
      </c>
      <c r="R81" s="212">
        <f>Q81*H81</f>
        <v>0.016449999999999999</v>
      </c>
      <c r="S81" s="212">
        <v>0</v>
      </c>
      <c r="T81" s="213">
        <f>S81*H81</f>
        <v>0</v>
      </c>
      <c r="AR81" s="25" t="s">
        <v>155</v>
      </c>
      <c r="AT81" s="25" t="s">
        <v>150</v>
      </c>
      <c r="AU81" s="25" t="s">
        <v>83</v>
      </c>
      <c r="AY81" s="25" t="s">
        <v>148</v>
      </c>
      <c r="BE81" s="214">
        <f>IF(N81="základní",J81,0)</f>
        <v>0</v>
      </c>
      <c r="BF81" s="214">
        <f>IF(N81="snížená",J81,0)</f>
        <v>0</v>
      </c>
      <c r="BG81" s="214">
        <f>IF(N81="zákl. přenesená",J81,0)</f>
        <v>0</v>
      </c>
      <c r="BH81" s="214">
        <f>IF(N81="sníž. přenesená",J81,0)</f>
        <v>0</v>
      </c>
      <c r="BI81" s="214">
        <f>IF(N81="nulová",J81,0)</f>
        <v>0</v>
      </c>
      <c r="BJ81" s="25" t="s">
        <v>80</v>
      </c>
      <c r="BK81" s="214">
        <f>ROUND(I81*H81,2)</f>
        <v>0</v>
      </c>
      <c r="BL81" s="25" t="s">
        <v>155</v>
      </c>
      <c r="BM81" s="25" t="s">
        <v>1023</v>
      </c>
    </row>
    <row r="82" s="1" customFormat="1">
      <c r="B82" s="47"/>
      <c r="D82" s="215" t="s">
        <v>157</v>
      </c>
      <c r="F82" s="216" t="s">
        <v>1024</v>
      </c>
      <c r="I82" s="176"/>
      <c r="L82" s="47"/>
      <c r="M82" s="217"/>
      <c r="N82" s="48"/>
      <c r="O82" s="48"/>
      <c r="P82" s="48"/>
      <c r="Q82" s="48"/>
      <c r="R82" s="48"/>
      <c r="S82" s="48"/>
      <c r="T82" s="86"/>
      <c r="AT82" s="25" t="s">
        <v>157</v>
      </c>
      <c r="AU82" s="25" t="s">
        <v>83</v>
      </c>
    </row>
    <row r="83" s="1" customFormat="1" ht="25.5" customHeight="1">
      <c r="B83" s="202"/>
      <c r="C83" s="203" t="s">
        <v>83</v>
      </c>
      <c r="D83" s="203" t="s">
        <v>150</v>
      </c>
      <c r="E83" s="204" t="s">
        <v>1025</v>
      </c>
      <c r="F83" s="205" t="s">
        <v>1026</v>
      </c>
      <c r="G83" s="206" t="s">
        <v>382</v>
      </c>
      <c r="H83" s="207">
        <v>1</v>
      </c>
      <c r="I83" s="208"/>
      <c r="J83" s="209">
        <f>ROUND(I83*H83,2)</f>
        <v>0</v>
      </c>
      <c r="K83" s="205" t="s">
        <v>154</v>
      </c>
      <c r="L83" s="47"/>
      <c r="M83" s="210" t="s">
        <v>5</v>
      </c>
      <c r="N83" s="211" t="s">
        <v>43</v>
      </c>
      <c r="O83" s="48"/>
      <c r="P83" s="212">
        <f>O83*H83</f>
        <v>0</v>
      </c>
      <c r="Q83" s="212">
        <v>0</v>
      </c>
      <c r="R83" s="212">
        <f>Q83*H83</f>
        <v>0</v>
      </c>
      <c r="S83" s="212">
        <v>0</v>
      </c>
      <c r="T83" s="213">
        <f>S83*H83</f>
        <v>0</v>
      </c>
      <c r="AR83" s="25" t="s">
        <v>155</v>
      </c>
      <c r="AT83" s="25" t="s">
        <v>150</v>
      </c>
      <c r="AU83" s="25" t="s">
        <v>83</v>
      </c>
      <c r="AY83" s="25" t="s">
        <v>148</v>
      </c>
      <c r="BE83" s="214">
        <f>IF(N83="základní",J83,0)</f>
        <v>0</v>
      </c>
      <c r="BF83" s="214">
        <f>IF(N83="snížená",J83,0)</f>
        <v>0</v>
      </c>
      <c r="BG83" s="214">
        <f>IF(N83="zákl. přenesená",J83,0)</f>
        <v>0</v>
      </c>
      <c r="BH83" s="214">
        <f>IF(N83="sníž. přenesená",J83,0)</f>
        <v>0</v>
      </c>
      <c r="BI83" s="214">
        <f>IF(N83="nulová",J83,0)</f>
        <v>0</v>
      </c>
      <c r="BJ83" s="25" t="s">
        <v>80</v>
      </c>
      <c r="BK83" s="214">
        <f>ROUND(I83*H83,2)</f>
        <v>0</v>
      </c>
      <c r="BL83" s="25" t="s">
        <v>155</v>
      </c>
      <c r="BM83" s="25" t="s">
        <v>1027</v>
      </c>
    </row>
    <row r="84" s="1" customFormat="1">
      <c r="B84" s="47"/>
      <c r="D84" s="215" t="s">
        <v>157</v>
      </c>
      <c r="F84" s="216" t="s">
        <v>1028</v>
      </c>
      <c r="I84" s="176"/>
      <c r="L84" s="47"/>
      <c r="M84" s="217"/>
      <c r="N84" s="48"/>
      <c r="O84" s="48"/>
      <c r="P84" s="48"/>
      <c r="Q84" s="48"/>
      <c r="R84" s="48"/>
      <c r="S84" s="48"/>
      <c r="T84" s="86"/>
      <c r="AT84" s="25" t="s">
        <v>157</v>
      </c>
      <c r="AU84" s="25" t="s">
        <v>83</v>
      </c>
    </row>
    <row r="85" s="1" customFormat="1" ht="25.5" customHeight="1">
      <c r="B85" s="202"/>
      <c r="C85" s="203" t="s">
        <v>168</v>
      </c>
      <c r="D85" s="203" t="s">
        <v>150</v>
      </c>
      <c r="E85" s="204" t="s">
        <v>1029</v>
      </c>
      <c r="F85" s="205" t="s">
        <v>1030</v>
      </c>
      <c r="G85" s="206" t="s">
        <v>414</v>
      </c>
      <c r="H85" s="207">
        <v>1</v>
      </c>
      <c r="I85" s="208"/>
      <c r="J85" s="209">
        <f>ROUND(I85*H85,2)</f>
        <v>0</v>
      </c>
      <c r="K85" s="205" t="s">
        <v>5</v>
      </c>
      <c r="L85" s="47"/>
      <c r="M85" s="210" t="s">
        <v>5</v>
      </c>
      <c r="N85" s="211" t="s">
        <v>43</v>
      </c>
      <c r="O85" s="48"/>
      <c r="P85" s="212">
        <f>O85*H85</f>
        <v>0</v>
      </c>
      <c r="Q85" s="212">
        <v>0.080000000000000002</v>
      </c>
      <c r="R85" s="212">
        <f>Q85*H85</f>
        <v>0.080000000000000002</v>
      </c>
      <c r="S85" s="212">
        <v>0</v>
      </c>
      <c r="T85" s="213">
        <f>S85*H85</f>
        <v>0</v>
      </c>
      <c r="AR85" s="25" t="s">
        <v>155</v>
      </c>
      <c r="AT85" s="25" t="s">
        <v>150</v>
      </c>
      <c r="AU85" s="25" t="s">
        <v>83</v>
      </c>
      <c r="AY85" s="25" t="s">
        <v>148</v>
      </c>
      <c r="BE85" s="214">
        <f>IF(N85="základní",J85,0)</f>
        <v>0</v>
      </c>
      <c r="BF85" s="214">
        <f>IF(N85="snížená",J85,0)</f>
        <v>0</v>
      </c>
      <c r="BG85" s="214">
        <f>IF(N85="zákl. přenesená",J85,0)</f>
        <v>0</v>
      </c>
      <c r="BH85" s="214">
        <f>IF(N85="sníž. přenesená",J85,0)</f>
        <v>0</v>
      </c>
      <c r="BI85" s="214">
        <f>IF(N85="nulová",J85,0)</f>
        <v>0</v>
      </c>
      <c r="BJ85" s="25" t="s">
        <v>80</v>
      </c>
      <c r="BK85" s="214">
        <f>ROUND(I85*H85,2)</f>
        <v>0</v>
      </c>
      <c r="BL85" s="25" t="s">
        <v>155</v>
      </c>
      <c r="BM85" s="25" t="s">
        <v>1031</v>
      </c>
    </row>
    <row r="86" s="12" customFormat="1">
      <c r="B86" s="225"/>
      <c r="D86" s="215" t="s">
        <v>159</v>
      </c>
      <c r="E86" s="226" t="s">
        <v>5</v>
      </c>
      <c r="F86" s="227" t="s">
        <v>1032</v>
      </c>
      <c r="H86" s="228">
        <v>1</v>
      </c>
      <c r="I86" s="229"/>
      <c r="L86" s="225"/>
      <c r="M86" s="262"/>
      <c r="N86" s="263"/>
      <c r="O86" s="263"/>
      <c r="P86" s="263"/>
      <c r="Q86" s="263"/>
      <c r="R86" s="263"/>
      <c r="S86" s="263"/>
      <c r="T86" s="264"/>
      <c r="AT86" s="226" t="s">
        <v>159</v>
      </c>
      <c r="AU86" s="226" t="s">
        <v>83</v>
      </c>
      <c r="AV86" s="12" t="s">
        <v>83</v>
      </c>
      <c r="AW86" s="12" t="s">
        <v>35</v>
      </c>
      <c r="AX86" s="12" t="s">
        <v>80</v>
      </c>
      <c r="AY86" s="226" t="s">
        <v>148</v>
      </c>
    </row>
    <row r="87" s="1" customFormat="1" ht="6.96" customHeight="1">
      <c r="B87" s="68"/>
      <c r="C87" s="69"/>
      <c r="D87" s="69"/>
      <c r="E87" s="69"/>
      <c r="F87" s="69"/>
      <c r="G87" s="69"/>
      <c r="H87" s="69"/>
      <c r="I87" s="153"/>
      <c r="J87" s="69"/>
      <c r="K87" s="69"/>
      <c r="L87" s="47"/>
    </row>
  </sheetData>
  <autoFilter ref="C77:K86"/>
  <mergeCells count="10">
    <mergeCell ref="E7:H7"/>
    <mergeCell ref="E9:H9"/>
    <mergeCell ref="E24:H24"/>
    <mergeCell ref="E45:H45"/>
    <mergeCell ref="E47:H47"/>
    <mergeCell ref="J51:J52"/>
    <mergeCell ref="E68:H68"/>
    <mergeCell ref="E70:H70"/>
    <mergeCell ref="G1:H1"/>
    <mergeCell ref="L2:V2"/>
  </mergeCells>
  <hyperlinks>
    <hyperlink ref="F1:G1" location="C2" display="1) Krycí list soupisu"/>
    <hyperlink ref="G1:H1" location="C54" display="2) Rekapitulace"/>
    <hyperlink ref="J1" location="C77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23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1"/>
      <c r="B1" s="124"/>
      <c r="C1" s="124"/>
      <c r="D1" s="125" t="s">
        <v>1</v>
      </c>
      <c r="E1" s="124"/>
      <c r="F1" s="126" t="s">
        <v>112</v>
      </c>
      <c r="G1" s="126" t="s">
        <v>113</v>
      </c>
      <c r="H1" s="126"/>
      <c r="I1" s="127"/>
      <c r="J1" s="126" t="s">
        <v>114</v>
      </c>
      <c r="K1" s="125" t="s">
        <v>115</v>
      </c>
      <c r="L1" s="126" t="s">
        <v>116</v>
      </c>
      <c r="M1" s="126"/>
      <c r="N1" s="126"/>
      <c r="O1" s="126"/>
      <c r="P1" s="126"/>
      <c r="Q1" s="126"/>
      <c r="R1" s="126"/>
      <c r="S1" s="126"/>
      <c r="T1" s="126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ht="36.96" customHeight="1">
      <c r="L2" s="24" t="s">
        <v>8</v>
      </c>
      <c r="AT2" s="25" t="s">
        <v>99</v>
      </c>
    </row>
    <row r="3" ht="6.96" customHeight="1">
      <c r="B3" s="26"/>
      <c r="C3" s="27"/>
      <c r="D3" s="27"/>
      <c r="E3" s="27"/>
      <c r="F3" s="27"/>
      <c r="G3" s="27"/>
      <c r="H3" s="27"/>
      <c r="I3" s="128"/>
      <c r="J3" s="27"/>
      <c r="K3" s="28"/>
      <c r="AT3" s="25" t="s">
        <v>83</v>
      </c>
    </row>
    <row r="4" ht="36.96" customHeight="1">
      <c r="B4" s="29"/>
      <c r="C4" s="30"/>
      <c r="D4" s="31" t="s">
        <v>117</v>
      </c>
      <c r="E4" s="30"/>
      <c r="F4" s="30"/>
      <c r="G4" s="30"/>
      <c r="H4" s="30"/>
      <c r="I4" s="129"/>
      <c r="J4" s="30"/>
      <c r="K4" s="32"/>
      <c r="M4" s="33" t="s">
        <v>13</v>
      </c>
      <c r="AT4" s="25" t="s">
        <v>6</v>
      </c>
    </row>
    <row r="5" ht="6.96" customHeight="1">
      <c r="B5" s="29"/>
      <c r="C5" s="30"/>
      <c r="D5" s="30"/>
      <c r="E5" s="30"/>
      <c r="F5" s="30"/>
      <c r="G5" s="30"/>
      <c r="H5" s="30"/>
      <c r="I5" s="129"/>
      <c r="J5" s="30"/>
      <c r="K5" s="32"/>
    </row>
    <row r="6">
      <c r="B6" s="29"/>
      <c r="C6" s="30"/>
      <c r="D6" s="41" t="s">
        <v>19</v>
      </c>
      <c r="E6" s="30"/>
      <c r="F6" s="30"/>
      <c r="G6" s="30"/>
      <c r="H6" s="30"/>
      <c r="I6" s="129"/>
      <c r="J6" s="30"/>
      <c r="K6" s="32"/>
    </row>
    <row r="7" ht="16.5" customHeight="1">
      <c r="B7" s="29"/>
      <c r="C7" s="30"/>
      <c r="D7" s="30"/>
      <c r="E7" s="130" t="str">
        <f>'Rekapitulace stavby'!K6</f>
        <v>Zákupy - dostavba vodohospodářské infrastruktury na p.p.č.1609-II.etapa (bez dom.přípojek na p.p.č.1609/22,/23,/24,/25)</v>
      </c>
      <c r="F7" s="41"/>
      <c r="G7" s="41"/>
      <c r="H7" s="41"/>
      <c r="I7" s="129"/>
      <c r="J7" s="30"/>
      <c r="K7" s="32"/>
    </row>
    <row r="8" s="1" customFormat="1">
      <c r="B8" s="47"/>
      <c r="C8" s="48"/>
      <c r="D8" s="41" t="s">
        <v>118</v>
      </c>
      <c r="E8" s="48"/>
      <c r="F8" s="48"/>
      <c r="G8" s="48"/>
      <c r="H8" s="48"/>
      <c r="I8" s="131"/>
      <c r="J8" s="48"/>
      <c r="K8" s="52"/>
    </row>
    <row r="9" s="1" customFormat="1" ht="36.96" customHeight="1">
      <c r="B9" s="47"/>
      <c r="C9" s="48"/>
      <c r="D9" s="48"/>
      <c r="E9" s="132" t="s">
        <v>1033</v>
      </c>
      <c r="F9" s="48"/>
      <c r="G9" s="48"/>
      <c r="H9" s="48"/>
      <c r="I9" s="131"/>
      <c r="J9" s="48"/>
      <c r="K9" s="52"/>
    </row>
    <row r="10" s="1" customFormat="1">
      <c r="B10" s="47"/>
      <c r="C10" s="48"/>
      <c r="D10" s="48"/>
      <c r="E10" s="48"/>
      <c r="F10" s="48"/>
      <c r="G10" s="48"/>
      <c r="H10" s="48"/>
      <c r="I10" s="131"/>
      <c r="J10" s="48"/>
      <c r="K10" s="52"/>
    </row>
    <row r="11" s="1" customFormat="1" ht="14.4" customHeight="1">
      <c r="B11" s="47"/>
      <c r="C11" s="48"/>
      <c r="D11" s="41" t="s">
        <v>21</v>
      </c>
      <c r="E11" s="48"/>
      <c r="F11" s="36" t="s">
        <v>100</v>
      </c>
      <c r="G11" s="48"/>
      <c r="H11" s="48"/>
      <c r="I11" s="133" t="s">
        <v>22</v>
      </c>
      <c r="J11" s="36" t="s">
        <v>1034</v>
      </c>
      <c r="K11" s="52"/>
    </row>
    <row r="12" s="1" customFormat="1" ht="14.4" customHeight="1">
      <c r="B12" s="47"/>
      <c r="C12" s="48"/>
      <c r="D12" s="41" t="s">
        <v>23</v>
      </c>
      <c r="E12" s="48"/>
      <c r="F12" s="36" t="s">
        <v>24</v>
      </c>
      <c r="G12" s="48"/>
      <c r="H12" s="48"/>
      <c r="I12" s="133" t="s">
        <v>25</v>
      </c>
      <c r="J12" s="134" t="str">
        <f>'Rekapitulace stavby'!AN8</f>
        <v>23. 3. 2018</v>
      </c>
      <c r="K12" s="52"/>
    </row>
    <row r="13" s="1" customFormat="1" ht="10.8" customHeight="1">
      <c r="B13" s="47"/>
      <c r="C13" s="48"/>
      <c r="D13" s="48"/>
      <c r="E13" s="48"/>
      <c r="F13" s="48"/>
      <c r="G13" s="48"/>
      <c r="H13" s="48"/>
      <c r="I13" s="131"/>
      <c r="J13" s="48"/>
      <c r="K13" s="52"/>
    </row>
    <row r="14" s="1" customFormat="1" ht="14.4" customHeight="1">
      <c r="B14" s="47"/>
      <c r="C14" s="48"/>
      <c r="D14" s="41" t="s">
        <v>27</v>
      </c>
      <c r="E14" s="48"/>
      <c r="F14" s="48"/>
      <c r="G14" s="48"/>
      <c r="H14" s="48"/>
      <c r="I14" s="133" t="s">
        <v>28</v>
      </c>
      <c r="J14" s="36" t="s">
        <v>5</v>
      </c>
      <c r="K14" s="52"/>
    </row>
    <row r="15" s="1" customFormat="1" ht="18" customHeight="1">
      <c r="B15" s="47"/>
      <c r="C15" s="48"/>
      <c r="D15" s="48"/>
      <c r="E15" s="36" t="s">
        <v>29</v>
      </c>
      <c r="F15" s="48"/>
      <c r="G15" s="48"/>
      <c r="H15" s="48"/>
      <c r="I15" s="133" t="s">
        <v>30</v>
      </c>
      <c r="J15" s="36" t="s">
        <v>5</v>
      </c>
      <c r="K15" s="52"/>
    </row>
    <row r="16" s="1" customFormat="1" ht="6.96" customHeight="1">
      <c r="B16" s="47"/>
      <c r="C16" s="48"/>
      <c r="D16" s="48"/>
      <c r="E16" s="48"/>
      <c r="F16" s="48"/>
      <c r="G16" s="48"/>
      <c r="H16" s="48"/>
      <c r="I16" s="131"/>
      <c r="J16" s="48"/>
      <c r="K16" s="52"/>
    </row>
    <row r="17" s="1" customFormat="1" ht="14.4" customHeight="1">
      <c r="B17" s="47"/>
      <c r="C17" s="48"/>
      <c r="D17" s="41" t="s">
        <v>31</v>
      </c>
      <c r="E17" s="48"/>
      <c r="F17" s="48"/>
      <c r="G17" s="48"/>
      <c r="H17" s="48"/>
      <c r="I17" s="133" t="s">
        <v>28</v>
      </c>
      <c r="J17" s="36" t="str">
        <f>IF('Rekapitulace stavby'!AN13="Vyplň údaj","",IF('Rekapitulace stavby'!AN13="","",'Rekapitulace stavby'!AN13))</f>
        <v/>
      </c>
      <c r="K17" s="52"/>
    </row>
    <row r="18" s="1" customFormat="1" ht="18" customHeight="1">
      <c r="B18" s="47"/>
      <c r="C18" s="48"/>
      <c r="D18" s="48"/>
      <c r="E18" s="36" t="str">
        <f>IF('Rekapitulace stavby'!E14="Vyplň údaj","",IF('Rekapitulace stavby'!E14="","",'Rekapitulace stavby'!E14))</f>
        <v/>
      </c>
      <c r="F18" s="48"/>
      <c r="G18" s="48"/>
      <c r="H18" s="48"/>
      <c r="I18" s="133" t="s">
        <v>30</v>
      </c>
      <c r="J18" s="36" t="str">
        <f>IF('Rekapitulace stavby'!AN14="Vyplň údaj","",IF('Rekapitulace stavby'!AN14="","",'Rekapitulace stavby'!AN14))</f>
        <v/>
      </c>
      <c r="K18" s="52"/>
    </row>
    <row r="19" s="1" customFormat="1" ht="6.96" customHeight="1">
      <c r="B19" s="47"/>
      <c r="C19" s="48"/>
      <c r="D19" s="48"/>
      <c r="E19" s="48"/>
      <c r="F19" s="48"/>
      <c r="G19" s="48"/>
      <c r="H19" s="48"/>
      <c r="I19" s="131"/>
      <c r="J19" s="48"/>
      <c r="K19" s="52"/>
    </row>
    <row r="20" s="1" customFormat="1" ht="14.4" customHeight="1">
      <c r="B20" s="47"/>
      <c r="C20" s="48"/>
      <c r="D20" s="41" t="s">
        <v>33</v>
      </c>
      <c r="E20" s="48"/>
      <c r="F20" s="48"/>
      <c r="G20" s="48"/>
      <c r="H20" s="48"/>
      <c r="I20" s="133" t="s">
        <v>28</v>
      </c>
      <c r="J20" s="36" t="s">
        <v>5</v>
      </c>
      <c r="K20" s="52"/>
    </row>
    <row r="21" s="1" customFormat="1" ht="18" customHeight="1">
      <c r="B21" s="47"/>
      <c r="C21" s="48"/>
      <c r="D21" s="48"/>
      <c r="E21" s="36" t="s">
        <v>34</v>
      </c>
      <c r="F21" s="48"/>
      <c r="G21" s="48"/>
      <c r="H21" s="48"/>
      <c r="I21" s="133" t="s">
        <v>30</v>
      </c>
      <c r="J21" s="36" t="s">
        <v>5</v>
      </c>
      <c r="K21" s="52"/>
    </row>
    <row r="22" s="1" customFormat="1" ht="6.96" customHeight="1">
      <c r="B22" s="47"/>
      <c r="C22" s="48"/>
      <c r="D22" s="48"/>
      <c r="E22" s="48"/>
      <c r="F22" s="48"/>
      <c r="G22" s="48"/>
      <c r="H22" s="48"/>
      <c r="I22" s="131"/>
      <c r="J22" s="48"/>
      <c r="K22" s="52"/>
    </row>
    <row r="23" s="1" customFormat="1" ht="14.4" customHeight="1">
      <c r="B23" s="47"/>
      <c r="C23" s="48"/>
      <c r="D23" s="41" t="s">
        <v>36</v>
      </c>
      <c r="E23" s="48"/>
      <c r="F23" s="48"/>
      <c r="G23" s="48"/>
      <c r="H23" s="48"/>
      <c r="I23" s="131"/>
      <c r="J23" s="48"/>
      <c r="K23" s="52"/>
    </row>
    <row r="24" s="6" customFormat="1" ht="57" customHeight="1">
      <c r="B24" s="135"/>
      <c r="C24" s="136"/>
      <c r="D24" s="136"/>
      <c r="E24" s="45" t="s">
        <v>37</v>
      </c>
      <c r="F24" s="45"/>
      <c r="G24" s="45"/>
      <c r="H24" s="45"/>
      <c r="I24" s="137"/>
      <c r="J24" s="136"/>
      <c r="K24" s="138"/>
    </row>
    <row r="25" s="1" customFormat="1" ht="6.96" customHeight="1">
      <c r="B25" s="47"/>
      <c r="C25" s="48"/>
      <c r="D25" s="48"/>
      <c r="E25" s="48"/>
      <c r="F25" s="48"/>
      <c r="G25" s="48"/>
      <c r="H25" s="48"/>
      <c r="I25" s="131"/>
      <c r="J25" s="48"/>
      <c r="K25" s="52"/>
    </row>
    <row r="26" s="1" customFormat="1" ht="6.96" customHeight="1">
      <c r="B26" s="47"/>
      <c r="C26" s="48"/>
      <c r="D26" s="83"/>
      <c r="E26" s="83"/>
      <c r="F26" s="83"/>
      <c r="G26" s="83"/>
      <c r="H26" s="83"/>
      <c r="I26" s="139"/>
      <c r="J26" s="83"/>
      <c r="K26" s="140"/>
    </row>
    <row r="27" s="1" customFormat="1" ht="25.44" customHeight="1">
      <c r="B27" s="47"/>
      <c r="C27" s="48"/>
      <c r="D27" s="141" t="s">
        <v>38</v>
      </c>
      <c r="E27" s="48"/>
      <c r="F27" s="48"/>
      <c r="G27" s="48"/>
      <c r="H27" s="48"/>
      <c r="I27" s="131"/>
      <c r="J27" s="142">
        <f>ROUND(J82,2)</f>
        <v>0</v>
      </c>
      <c r="K27" s="52"/>
    </row>
    <row r="28" s="1" customFormat="1" ht="6.96" customHeight="1">
      <c r="B28" s="47"/>
      <c r="C28" s="48"/>
      <c r="D28" s="83"/>
      <c r="E28" s="83"/>
      <c r="F28" s="83"/>
      <c r="G28" s="83"/>
      <c r="H28" s="83"/>
      <c r="I28" s="139"/>
      <c r="J28" s="83"/>
      <c r="K28" s="140"/>
    </row>
    <row r="29" s="1" customFormat="1" ht="14.4" customHeight="1">
      <c r="B29" s="47"/>
      <c r="C29" s="48"/>
      <c r="D29" s="48"/>
      <c r="E29" s="48"/>
      <c r="F29" s="53" t="s">
        <v>40</v>
      </c>
      <c r="G29" s="48"/>
      <c r="H29" s="48"/>
      <c r="I29" s="143" t="s">
        <v>39</v>
      </c>
      <c r="J29" s="53" t="s">
        <v>41</v>
      </c>
      <c r="K29" s="52"/>
    </row>
    <row r="30" s="1" customFormat="1" ht="14.4" customHeight="1">
      <c r="B30" s="47"/>
      <c r="C30" s="48"/>
      <c r="D30" s="56" t="s">
        <v>42</v>
      </c>
      <c r="E30" s="56" t="s">
        <v>43</v>
      </c>
      <c r="F30" s="144">
        <f>ROUND(SUM(BE82:BE332), 2)</f>
        <v>0</v>
      </c>
      <c r="G30" s="48"/>
      <c r="H30" s="48"/>
      <c r="I30" s="145">
        <v>0.20999999999999999</v>
      </c>
      <c r="J30" s="144">
        <f>ROUND(ROUND((SUM(BE82:BE332)), 2)*I30, 2)</f>
        <v>0</v>
      </c>
      <c r="K30" s="52"/>
    </row>
    <row r="31" s="1" customFormat="1" ht="14.4" customHeight="1">
      <c r="B31" s="47"/>
      <c r="C31" s="48"/>
      <c r="D31" s="48"/>
      <c r="E31" s="56" t="s">
        <v>44</v>
      </c>
      <c r="F31" s="144">
        <f>ROUND(SUM(BF82:BF332), 2)</f>
        <v>0</v>
      </c>
      <c r="G31" s="48"/>
      <c r="H31" s="48"/>
      <c r="I31" s="145">
        <v>0.14999999999999999</v>
      </c>
      <c r="J31" s="144">
        <f>ROUND(ROUND((SUM(BF82:BF332)), 2)*I31, 2)</f>
        <v>0</v>
      </c>
      <c r="K31" s="52"/>
    </row>
    <row r="32" hidden="1" s="1" customFormat="1" ht="14.4" customHeight="1">
      <c r="B32" s="47"/>
      <c r="C32" s="48"/>
      <c r="D32" s="48"/>
      <c r="E32" s="56" t="s">
        <v>45</v>
      </c>
      <c r="F32" s="144">
        <f>ROUND(SUM(BG82:BG332), 2)</f>
        <v>0</v>
      </c>
      <c r="G32" s="48"/>
      <c r="H32" s="48"/>
      <c r="I32" s="145">
        <v>0.20999999999999999</v>
      </c>
      <c r="J32" s="144">
        <v>0</v>
      </c>
      <c r="K32" s="52"/>
    </row>
    <row r="33" hidden="1" s="1" customFormat="1" ht="14.4" customHeight="1">
      <c r="B33" s="47"/>
      <c r="C33" s="48"/>
      <c r="D33" s="48"/>
      <c r="E33" s="56" t="s">
        <v>46</v>
      </c>
      <c r="F33" s="144">
        <f>ROUND(SUM(BH82:BH332), 2)</f>
        <v>0</v>
      </c>
      <c r="G33" s="48"/>
      <c r="H33" s="48"/>
      <c r="I33" s="145">
        <v>0.14999999999999999</v>
      </c>
      <c r="J33" s="144">
        <v>0</v>
      </c>
      <c r="K33" s="52"/>
    </row>
    <row r="34" hidden="1" s="1" customFormat="1" ht="14.4" customHeight="1">
      <c r="B34" s="47"/>
      <c r="C34" s="48"/>
      <c r="D34" s="48"/>
      <c r="E34" s="56" t="s">
        <v>47</v>
      </c>
      <c r="F34" s="144">
        <f>ROUND(SUM(BI82:BI332), 2)</f>
        <v>0</v>
      </c>
      <c r="G34" s="48"/>
      <c r="H34" s="48"/>
      <c r="I34" s="145">
        <v>0</v>
      </c>
      <c r="J34" s="144">
        <v>0</v>
      </c>
      <c r="K34" s="52"/>
    </row>
    <row r="35" s="1" customFormat="1" ht="6.96" customHeight="1">
      <c r="B35" s="47"/>
      <c r="C35" s="48"/>
      <c r="D35" s="48"/>
      <c r="E35" s="48"/>
      <c r="F35" s="48"/>
      <c r="G35" s="48"/>
      <c r="H35" s="48"/>
      <c r="I35" s="131"/>
      <c r="J35" s="48"/>
      <c r="K35" s="52"/>
    </row>
    <row r="36" s="1" customFormat="1" ht="25.44" customHeight="1">
      <c r="B36" s="47"/>
      <c r="C36" s="146"/>
      <c r="D36" s="147" t="s">
        <v>48</v>
      </c>
      <c r="E36" s="89"/>
      <c r="F36" s="89"/>
      <c r="G36" s="148" t="s">
        <v>49</v>
      </c>
      <c r="H36" s="149" t="s">
        <v>50</v>
      </c>
      <c r="I36" s="150"/>
      <c r="J36" s="151">
        <f>SUM(J27:J34)</f>
        <v>0</v>
      </c>
      <c r="K36" s="152"/>
    </row>
    <row r="37" s="1" customFormat="1" ht="14.4" customHeight="1">
      <c r="B37" s="68"/>
      <c r="C37" s="69"/>
      <c r="D37" s="69"/>
      <c r="E37" s="69"/>
      <c r="F37" s="69"/>
      <c r="G37" s="69"/>
      <c r="H37" s="69"/>
      <c r="I37" s="153"/>
      <c r="J37" s="69"/>
      <c r="K37" s="70"/>
    </row>
    <row r="41" s="1" customFormat="1" ht="6.96" customHeight="1">
      <c r="B41" s="71"/>
      <c r="C41" s="72"/>
      <c r="D41" s="72"/>
      <c r="E41" s="72"/>
      <c r="F41" s="72"/>
      <c r="G41" s="72"/>
      <c r="H41" s="72"/>
      <c r="I41" s="154"/>
      <c r="J41" s="72"/>
      <c r="K41" s="155"/>
    </row>
    <row r="42" s="1" customFormat="1" ht="36.96" customHeight="1">
      <c r="B42" s="47"/>
      <c r="C42" s="31" t="s">
        <v>121</v>
      </c>
      <c r="D42" s="48"/>
      <c r="E42" s="48"/>
      <c r="F42" s="48"/>
      <c r="G42" s="48"/>
      <c r="H42" s="48"/>
      <c r="I42" s="131"/>
      <c r="J42" s="48"/>
      <c r="K42" s="52"/>
    </row>
    <row r="43" s="1" customFormat="1" ht="6.96" customHeight="1">
      <c r="B43" s="47"/>
      <c r="C43" s="48"/>
      <c r="D43" s="48"/>
      <c r="E43" s="48"/>
      <c r="F43" s="48"/>
      <c r="G43" s="48"/>
      <c r="H43" s="48"/>
      <c r="I43" s="131"/>
      <c r="J43" s="48"/>
      <c r="K43" s="52"/>
    </row>
    <row r="44" s="1" customFormat="1" ht="14.4" customHeight="1">
      <c r="B44" s="47"/>
      <c r="C44" s="41" t="s">
        <v>19</v>
      </c>
      <c r="D44" s="48"/>
      <c r="E44" s="48"/>
      <c r="F44" s="48"/>
      <c r="G44" s="48"/>
      <c r="H44" s="48"/>
      <c r="I44" s="131"/>
      <c r="J44" s="48"/>
      <c r="K44" s="52"/>
    </row>
    <row r="45" s="1" customFormat="1" ht="16.5" customHeight="1">
      <c r="B45" s="47"/>
      <c r="C45" s="48"/>
      <c r="D45" s="48"/>
      <c r="E45" s="130" t="str">
        <f>E7</f>
        <v>Zákupy - dostavba vodohospodářské infrastruktury na p.p.č.1609-II.etapa (bez dom.přípojek na p.p.č.1609/22,/23,/24,/25)</v>
      </c>
      <c r="F45" s="41"/>
      <c r="G45" s="41"/>
      <c r="H45" s="41"/>
      <c r="I45" s="131"/>
      <c r="J45" s="48"/>
      <c r="K45" s="52"/>
    </row>
    <row r="46" s="1" customFormat="1" ht="14.4" customHeight="1">
      <c r="B46" s="47"/>
      <c r="C46" s="41" t="s">
        <v>118</v>
      </c>
      <c r="D46" s="48"/>
      <c r="E46" s="48"/>
      <c r="F46" s="48"/>
      <c r="G46" s="48"/>
      <c r="H46" s="48"/>
      <c r="I46" s="131"/>
      <c r="J46" s="48"/>
      <c r="K46" s="52"/>
    </row>
    <row r="47" s="1" customFormat="1" ht="17.25" customHeight="1">
      <c r="B47" s="47"/>
      <c r="C47" s="48"/>
      <c r="D47" s="48"/>
      <c r="E47" s="132" t="str">
        <f>E9</f>
        <v>SO 03 - Plynovod (bez domovních přípojek na p.p.č.1609/22,/23,/24,/25)</v>
      </c>
      <c r="F47" s="48"/>
      <c r="G47" s="48"/>
      <c r="H47" s="48"/>
      <c r="I47" s="131"/>
      <c r="J47" s="48"/>
      <c r="K47" s="52"/>
    </row>
    <row r="48" s="1" customFormat="1" ht="6.96" customHeight="1">
      <c r="B48" s="47"/>
      <c r="C48" s="48"/>
      <c r="D48" s="48"/>
      <c r="E48" s="48"/>
      <c r="F48" s="48"/>
      <c r="G48" s="48"/>
      <c r="H48" s="48"/>
      <c r="I48" s="131"/>
      <c r="J48" s="48"/>
      <c r="K48" s="52"/>
    </row>
    <row r="49" s="1" customFormat="1" ht="18" customHeight="1">
      <c r="B49" s="47"/>
      <c r="C49" s="41" t="s">
        <v>23</v>
      </c>
      <c r="D49" s="48"/>
      <c r="E49" s="48"/>
      <c r="F49" s="36" t="str">
        <f>F12</f>
        <v>Zákupy</v>
      </c>
      <c r="G49" s="48"/>
      <c r="H49" s="48"/>
      <c r="I49" s="133" t="s">
        <v>25</v>
      </c>
      <c r="J49" s="134" t="str">
        <f>IF(J12="","",J12)</f>
        <v>23. 3. 2018</v>
      </c>
      <c r="K49" s="52"/>
    </row>
    <row r="50" s="1" customFormat="1" ht="6.96" customHeight="1">
      <c r="B50" s="47"/>
      <c r="C50" s="48"/>
      <c r="D50" s="48"/>
      <c r="E50" s="48"/>
      <c r="F50" s="48"/>
      <c r="G50" s="48"/>
      <c r="H50" s="48"/>
      <c r="I50" s="131"/>
      <c r="J50" s="48"/>
      <c r="K50" s="52"/>
    </row>
    <row r="51" s="1" customFormat="1">
      <c r="B51" s="47"/>
      <c r="C51" s="41" t="s">
        <v>27</v>
      </c>
      <c r="D51" s="48"/>
      <c r="E51" s="48"/>
      <c r="F51" s="36" t="str">
        <f>E15</f>
        <v>Město Zákupy</v>
      </c>
      <c r="G51" s="48"/>
      <c r="H51" s="48"/>
      <c r="I51" s="133" t="s">
        <v>33</v>
      </c>
      <c r="J51" s="45" t="str">
        <f>E21</f>
        <v>Vodohospodářské projekty s.r.o.</v>
      </c>
      <c r="K51" s="52"/>
    </row>
    <row r="52" s="1" customFormat="1" ht="14.4" customHeight="1">
      <c r="B52" s="47"/>
      <c r="C52" s="41" t="s">
        <v>31</v>
      </c>
      <c r="D52" s="48"/>
      <c r="E52" s="48"/>
      <c r="F52" s="36" t="str">
        <f>IF(E18="","",E18)</f>
        <v/>
      </c>
      <c r="G52" s="48"/>
      <c r="H52" s="48"/>
      <c r="I52" s="131"/>
      <c r="J52" s="156"/>
      <c r="K52" s="52"/>
    </row>
    <row r="53" s="1" customFormat="1" ht="10.32" customHeight="1">
      <c r="B53" s="47"/>
      <c r="C53" s="48"/>
      <c r="D53" s="48"/>
      <c r="E53" s="48"/>
      <c r="F53" s="48"/>
      <c r="G53" s="48"/>
      <c r="H53" s="48"/>
      <c r="I53" s="131"/>
      <c r="J53" s="48"/>
      <c r="K53" s="52"/>
    </row>
    <row r="54" s="1" customFormat="1" ht="29.28" customHeight="1">
      <c r="B54" s="47"/>
      <c r="C54" s="157" t="s">
        <v>122</v>
      </c>
      <c r="D54" s="146"/>
      <c r="E54" s="146"/>
      <c r="F54" s="146"/>
      <c r="G54" s="146"/>
      <c r="H54" s="146"/>
      <c r="I54" s="158"/>
      <c r="J54" s="159" t="s">
        <v>123</v>
      </c>
      <c r="K54" s="160"/>
    </row>
    <row r="55" s="1" customFormat="1" ht="10.32" customHeight="1">
      <c r="B55" s="47"/>
      <c r="C55" s="48"/>
      <c r="D55" s="48"/>
      <c r="E55" s="48"/>
      <c r="F55" s="48"/>
      <c r="G55" s="48"/>
      <c r="H55" s="48"/>
      <c r="I55" s="131"/>
      <c r="J55" s="48"/>
      <c r="K55" s="52"/>
    </row>
    <row r="56" s="1" customFormat="1" ht="29.28" customHeight="1">
      <c r="B56" s="47"/>
      <c r="C56" s="161" t="s">
        <v>124</v>
      </c>
      <c r="D56" s="48"/>
      <c r="E56" s="48"/>
      <c r="F56" s="48"/>
      <c r="G56" s="48"/>
      <c r="H56" s="48"/>
      <c r="I56" s="131"/>
      <c r="J56" s="142">
        <f>J82</f>
        <v>0</v>
      </c>
      <c r="K56" s="52"/>
      <c r="AU56" s="25" t="s">
        <v>125</v>
      </c>
    </row>
    <row r="57" s="7" customFormat="1" ht="24.96" customHeight="1">
      <c r="B57" s="162"/>
      <c r="C57" s="163"/>
      <c r="D57" s="164" t="s">
        <v>126</v>
      </c>
      <c r="E57" s="165"/>
      <c r="F57" s="165"/>
      <c r="G57" s="165"/>
      <c r="H57" s="165"/>
      <c r="I57" s="166"/>
      <c r="J57" s="167">
        <f>J83</f>
        <v>0</v>
      </c>
      <c r="K57" s="168"/>
    </row>
    <row r="58" s="8" customFormat="1" ht="19.92" customHeight="1">
      <c r="B58" s="169"/>
      <c r="C58" s="170"/>
      <c r="D58" s="171" t="s">
        <v>127</v>
      </c>
      <c r="E58" s="172"/>
      <c r="F58" s="172"/>
      <c r="G58" s="172"/>
      <c r="H58" s="172"/>
      <c r="I58" s="173"/>
      <c r="J58" s="174">
        <f>J84</f>
        <v>0</v>
      </c>
      <c r="K58" s="175"/>
    </row>
    <row r="59" s="8" customFormat="1" ht="19.92" customHeight="1">
      <c r="B59" s="169"/>
      <c r="C59" s="170"/>
      <c r="D59" s="171" t="s">
        <v>128</v>
      </c>
      <c r="E59" s="172"/>
      <c r="F59" s="172"/>
      <c r="G59" s="172"/>
      <c r="H59" s="172"/>
      <c r="I59" s="173"/>
      <c r="J59" s="174">
        <f>J198</f>
        <v>0</v>
      </c>
      <c r="K59" s="175"/>
    </row>
    <row r="60" s="8" customFormat="1" ht="19.92" customHeight="1">
      <c r="B60" s="169"/>
      <c r="C60" s="170"/>
      <c r="D60" s="171" t="s">
        <v>129</v>
      </c>
      <c r="E60" s="172"/>
      <c r="F60" s="172"/>
      <c r="G60" s="172"/>
      <c r="H60" s="172"/>
      <c r="I60" s="173"/>
      <c r="J60" s="174">
        <f>J208</f>
        <v>0</v>
      </c>
      <c r="K60" s="175"/>
    </row>
    <row r="61" s="8" customFormat="1" ht="19.92" customHeight="1">
      <c r="B61" s="169"/>
      <c r="C61" s="170"/>
      <c r="D61" s="171" t="s">
        <v>130</v>
      </c>
      <c r="E61" s="172"/>
      <c r="F61" s="172"/>
      <c r="G61" s="172"/>
      <c r="H61" s="172"/>
      <c r="I61" s="173"/>
      <c r="J61" s="174">
        <f>J271</f>
        <v>0</v>
      </c>
      <c r="K61" s="175"/>
    </row>
    <row r="62" s="8" customFormat="1" ht="19.92" customHeight="1">
      <c r="B62" s="169"/>
      <c r="C62" s="170"/>
      <c r="D62" s="171" t="s">
        <v>131</v>
      </c>
      <c r="E62" s="172"/>
      <c r="F62" s="172"/>
      <c r="G62" s="172"/>
      <c r="H62" s="172"/>
      <c r="I62" s="173"/>
      <c r="J62" s="174">
        <f>J274</f>
        <v>0</v>
      </c>
      <c r="K62" s="175"/>
    </row>
    <row r="63" s="1" customFormat="1" ht="21.84" customHeight="1">
      <c r="B63" s="47"/>
      <c r="C63" s="48"/>
      <c r="D63" s="48"/>
      <c r="E63" s="48"/>
      <c r="F63" s="48"/>
      <c r="G63" s="48"/>
      <c r="H63" s="48"/>
      <c r="I63" s="131"/>
      <c r="J63" s="48"/>
      <c r="K63" s="52"/>
    </row>
    <row r="64" s="1" customFormat="1" ht="6.96" customHeight="1">
      <c r="B64" s="68"/>
      <c r="C64" s="69"/>
      <c r="D64" s="69"/>
      <c r="E64" s="69"/>
      <c r="F64" s="69"/>
      <c r="G64" s="69"/>
      <c r="H64" s="69"/>
      <c r="I64" s="153"/>
      <c r="J64" s="69"/>
      <c r="K64" s="70"/>
    </row>
    <row r="68" s="1" customFormat="1" ht="6.96" customHeight="1">
      <c r="B68" s="71"/>
      <c r="C68" s="72"/>
      <c r="D68" s="72"/>
      <c r="E68" s="72"/>
      <c r="F68" s="72"/>
      <c r="G68" s="72"/>
      <c r="H68" s="72"/>
      <c r="I68" s="154"/>
      <c r="J68" s="72"/>
      <c r="K68" s="72"/>
      <c r="L68" s="47"/>
    </row>
    <row r="69" s="1" customFormat="1" ht="36.96" customHeight="1">
      <c r="B69" s="47"/>
      <c r="C69" s="73" t="s">
        <v>132</v>
      </c>
      <c r="I69" s="176"/>
      <c r="L69" s="47"/>
    </row>
    <row r="70" s="1" customFormat="1" ht="6.96" customHeight="1">
      <c r="B70" s="47"/>
      <c r="I70" s="176"/>
      <c r="L70" s="47"/>
    </row>
    <row r="71" s="1" customFormat="1" ht="14.4" customHeight="1">
      <c r="B71" s="47"/>
      <c r="C71" s="75" t="s">
        <v>19</v>
      </c>
      <c r="I71" s="176"/>
      <c r="L71" s="47"/>
    </row>
    <row r="72" s="1" customFormat="1" ht="16.5" customHeight="1">
      <c r="B72" s="47"/>
      <c r="E72" s="177" t="str">
        <f>E7</f>
        <v>Zákupy - dostavba vodohospodářské infrastruktury na p.p.č.1609-II.etapa (bez dom.přípojek na p.p.č.1609/22,/23,/24,/25)</v>
      </c>
      <c r="F72" s="75"/>
      <c r="G72" s="75"/>
      <c r="H72" s="75"/>
      <c r="I72" s="176"/>
      <c r="L72" s="47"/>
    </row>
    <row r="73" s="1" customFormat="1" ht="14.4" customHeight="1">
      <c r="B73" s="47"/>
      <c r="C73" s="75" t="s">
        <v>118</v>
      </c>
      <c r="I73" s="176"/>
      <c r="L73" s="47"/>
    </row>
    <row r="74" s="1" customFormat="1" ht="17.25" customHeight="1">
      <c r="B74" s="47"/>
      <c r="E74" s="78" t="str">
        <f>E9</f>
        <v>SO 03 - Plynovod (bez domovních přípojek na p.p.č.1609/22,/23,/24,/25)</v>
      </c>
      <c r="F74" s="1"/>
      <c r="G74" s="1"/>
      <c r="H74" s="1"/>
      <c r="I74" s="176"/>
      <c r="L74" s="47"/>
    </row>
    <row r="75" s="1" customFormat="1" ht="6.96" customHeight="1">
      <c r="B75" s="47"/>
      <c r="I75" s="176"/>
      <c r="L75" s="47"/>
    </row>
    <row r="76" s="1" customFormat="1" ht="18" customHeight="1">
      <c r="B76" s="47"/>
      <c r="C76" s="75" t="s">
        <v>23</v>
      </c>
      <c r="F76" s="178" t="str">
        <f>F12</f>
        <v>Zákupy</v>
      </c>
      <c r="I76" s="179" t="s">
        <v>25</v>
      </c>
      <c r="J76" s="80" t="str">
        <f>IF(J12="","",J12)</f>
        <v>23. 3. 2018</v>
      </c>
      <c r="L76" s="47"/>
    </row>
    <row r="77" s="1" customFormat="1" ht="6.96" customHeight="1">
      <c r="B77" s="47"/>
      <c r="I77" s="176"/>
      <c r="L77" s="47"/>
    </row>
    <row r="78" s="1" customFormat="1">
      <c r="B78" s="47"/>
      <c r="C78" s="75" t="s">
        <v>27</v>
      </c>
      <c r="F78" s="178" t="str">
        <f>E15</f>
        <v>Město Zákupy</v>
      </c>
      <c r="I78" s="179" t="s">
        <v>33</v>
      </c>
      <c r="J78" s="178" t="str">
        <f>E21</f>
        <v>Vodohospodářské projekty s.r.o.</v>
      </c>
      <c r="L78" s="47"/>
    </row>
    <row r="79" s="1" customFormat="1" ht="14.4" customHeight="1">
      <c r="B79" s="47"/>
      <c r="C79" s="75" t="s">
        <v>31</v>
      </c>
      <c r="F79" s="178" t="str">
        <f>IF(E18="","",E18)</f>
        <v/>
      </c>
      <c r="I79" s="176"/>
      <c r="L79" s="47"/>
    </row>
    <row r="80" s="1" customFormat="1" ht="10.32" customHeight="1">
      <c r="B80" s="47"/>
      <c r="I80" s="176"/>
      <c r="L80" s="47"/>
    </row>
    <row r="81" s="9" customFormat="1" ht="29.28" customHeight="1">
      <c r="B81" s="180"/>
      <c r="C81" s="181" t="s">
        <v>133</v>
      </c>
      <c r="D81" s="182" t="s">
        <v>57</v>
      </c>
      <c r="E81" s="182" t="s">
        <v>53</v>
      </c>
      <c r="F81" s="182" t="s">
        <v>134</v>
      </c>
      <c r="G81" s="182" t="s">
        <v>135</v>
      </c>
      <c r="H81" s="182" t="s">
        <v>136</v>
      </c>
      <c r="I81" s="183" t="s">
        <v>137</v>
      </c>
      <c r="J81" s="182" t="s">
        <v>123</v>
      </c>
      <c r="K81" s="184" t="s">
        <v>138</v>
      </c>
      <c r="L81" s="180"/>
      <c r="M81" s="93" t="s">
        <v>139</v>
      </c>
      <c r="N81" s="94" t="s">
        <v>42</v>
      </c>
      <c r="O81" s="94" t="s">
        <v>140</v>
      </c>
      <c r="P81" s="94" t="s">
        <v>141</v>
      </c>
      <c r="Q81" s="94" t="s">
        <v>142</v>
      </c>
      <c r="R81" s="94" t="s">
        <v>143</v>
      </c>
      <c r="S81" s="94" t="s">
        <v>144</v>
      </c>
      <c r="T81" s="95" t="s">
        <v>145</v>
      </c>
    </row>
    <row r="82" s="1" customFormat="1" ht="29.28" customHeight="1">
      <c r="B82" s="47"/>
      <c r="C82" s="97" t="s">
        <v>124</v>
      </c>
      <c r="I82" s="176"/>
      <c r="J82" s="185">
        <f>BK82</f>
        <v>0</v>
      </c>
      <c r="L82" s="47"/>
      <c r="M82" s="96"/>
      <c r="N82" s="83"/>
      <c r="O82" s="83"/>
      <c r="P82" s="186">
        <f>P83</f>
        <v>0</v>
      </c>
      <c r="Q82" s="83"/>
      <c r="R82" s="186">
        <f>R83</f>
        <v>32.525147860000004</v>
      </c>
      <c r="S82" s="83"/>
      <c r="T82" s="187">
        <f>T83</f>
        <v>24.37968</v>
      </c>
      <c r="AT82" s="25" t="s">
        <v>71</v>
      </c>
      <c r="AU82" s="25" t="s">
        <v>125</v>
      </c>
      <c r="BK82" s="188">
        <f>BK83</f>
        <v>0</v>
      </c>
    </row>
    <row r="83" s="10" customFormat="1" ht="37.44001" customHeight="1">
      <c r="B83" s="189"/>
      <c r="D83" s="190" t="s">
        <v>71</v>
      </c>
      <c r="E83" s="191" t="s">
        <v>146</v>
      </c>
      <c r="F83" s="191" t="s">
        <v>147</v>
      </c>
      <c r="I83" s="192"/>
      <c r="J83" s="193">
        <f>BK83</f>
        <v>0</v>
      </c>
      <c r="L83" s="189"/>
      <c r="M83" s="194"/>
      <c r="N83" s="195"/>
      <c r="O83" s="195"/>
      <c r="P83" s="196">
        <f>P84+P198+P208+P271+P274</f>
        <v>0</v>
      </c>
      <c r="Q83" s="195"/>
      <c r="R83" s="196">
        <f>R84+R198+R208+R271+R274</f>
        <v>32.525147860000004</v>
      </c>
      <c r="S83" s="195"/>
      <c r="T83" s="197">
        <f>T84+T198+T208+T271+T274</f>
        <v>24.37968</v>
      </c>
      <c r="AR83" s="190" t="s">
        <v>80</v>
      </c>
      <c r="AT83" s="198" t="s">
        <v>71</v>
      </c>
      <c r="AU83" s="198" t="s">
        <v>72</v>
      </c>
      <c r="AY83" s="190" t="s">
        <v>148</v>
      </c>
      <c r="BK83" s="199">
        <f>BK84+BK198+BK208+BK271+BK274</f>
        <v>0</v>
      </c>
    </row>
    <row r="84" s="10" customFormat="1" ht="19.92" customHeight="1">
      <c r="B84" s="189"/>
      <c r="D84" s="190" t="s">
        <v>71</v>
      </c>
      <c r="E84" s="200" t="s">
        <v>80</v>
      </c>
      <c r="F84" s="200" t="s">
        <v>149</v>
      </c>
      <c r="I84" s="192"/>
      <c r="J84" s="201">
        <f>BK84</f>
        <v>0</v>
      </c>
      <c r="L84" s="189"/>
      <c r="M84" s="194"/>
      <c r="N84" s="195"/>
      <c r="O84" s="195"/>
      <c r="P84" s="196">
        <f>SUM(P85:P197)</f>
        <v>0</v>
      </c>
      <c r="Q84" s="195"/>
      <c r="R84" s="196">
        <f>SUM(R85:R197)</f>
        <v>0.48964199999999997</v>
      </c>
      <c r="S84" s="195"/>
      <c r="T84" s="197">
        <f>SUM(T85:T197)</f>
        <v>0</v>
      </c>
      <c r="AR84" s="190" t="s">
        <v>80</v>
      </c>
      <c r="AT84" s="198" t="s">
        <v>71</v>
      </c>
      <c r="AU84" s="198" t="s">
        <v>80</v>
      </c>
      <c r="AY84" s="190" t="s">
        <v>148</v>
      </c>
      <c r="BK84" s="199">
        <f>SUM(BK85:BK197)</f>
        <v>0</v>
      </c>
    </row>
    <row r="85" s="1" customFormat="1" ht="16.5" customHeight="1">
      <c r="B85" s="202"/>
      <c r="C85" s="203" t="s">
        <v>80</v>
      </c>
      <c r="D85" s="203" t="s">
        <v>150</v>
      </c>
      <c r="E85" s="204" t="s">
        <v>151</v>
      </c>
      <c r="F85" s="205" t="s">
        <v>152</v>
      </c>
      <c r="G85" s="206" t="s">
        <v>153</v>
      </c>
      <c r="H85" s="207">
        <v>12</v>
      </c>
      <c r="I85" s="208"/>
      <c r="J85" s="209">
        <f>ROUND(I85*H85,2)</f>
        <v>0</v>
      </c>
      <c r="K85" s="205" t="s">
        <v>154</v>
      </c>
      <c r="L85" s="47"/>
      <c r="M85" s="210" t="s">
        <v>5</v>
      </c>
      <c r="N85" s="211" t="s">
        <v>43</v>
      </c>
      <c r="O85" s="48"/>
      <c r="P85" s="212">
        <f>O85*H85</f>
        <v>0</v>
      </c>
      <c r="Q85" s="212">
        <v>0</v>
      </c>
      <c r="R85" s="212">
        <f>Q85*H85</f>
        <v>0</v>
      </c>
      <c r="S85" s="212">
        <v>0</v>
      </c>
      <c r="T85" s="213">
        <f>S85*H85</f>
        <v>0</v>
      </c>
      <c r="AR85" s="25" t="s">
        <v>155</v>
      </c>
      <c r="AT85" s="25" t="s">
        <v>150</v>
      </c>
      <c r="AU85" s="25" t="s">
        <v>83</v>
      </c>
      <c r="AY85" s="25" t="s">
        <v>148</v>
      </c>
      <c r="BE85" s="214">
        <f>IF(N85="základní",J85,0)</f>
        <v>0</v>
      </c>
      <c r="BF85" s="214">
        <f>IF(N85="snížená",J85,0)</f>
        <v>0</v>
      </c>
      <c r="BG85" s="214">
        <f>IF(N85="zákl. přenesená",J85,0)</f>
        <v>0</v>
      </c>
      <c r="BH85" s="214">
        <f>IF(N85="sníž. přenesená",J85,0)</f>
        <v>0</v>
      </c>
      <c r="BI85" s="214">
        <f>IF(N85="nulová",J85,0)</f>
        <v>0</v>
      </c>
      <c r="BJ85" s="25" t="s">
        <v>80</v>
      </c>
      <c r="BK85" s="214">
        <f>ROUND(I85*H85,2)</f>
        <v>0</v>
      </c>
      <c r="BL85" s="25" t="s">
        <v>155</v>
      </c>
      <c r="BM85" s="25" t="s">
        <v>1035</v>
      </c>
    </row>
    <row r="86" s="1" customFormat="1">
      <c r="B86" s="47"/>
      <c r="D86" s="215" t="s">
        <v>157</v>
      </c>
      <c r="F86" s="216" t="s">
        <v>158</v>
      </c>
      <c r="I86" s="176"/>
      <c r="L86" s="47"/>
      <c r="M86" s="217"/>
      <c r="N86" s="48"/>
      <c r="O86" s="48"/>
      <c r="P86" s="48"/>
      <c r="Q86" s="48"/>
      <c r="R86" s="48"/>
      <c r="S86" s="48"/>
      <c r="T86" s="86"/>
      <c r="AT86" s="25" t="s">
        <v>157</v>
      </c>
      <c r="AU86" s="25" t="s">
        <v>83</v>
      </c>
    </row>
    <row r="87" s="11" customFormat="1">
      <c r="B87" s="218"/>
      <c r="D87" s="215" t="s">
        <v>159</v>
      </c>
      <c r="E87" s="219" t="s">
        <v>5</v>
      </c>
      <c r="F87" s="220" t="s">
        <v>160</v>
      </c>
      <c r="H87" s="219" t="s">
        <v>5</v>
      </c>
      <c r="I87" s="221"/>
      <c r="L87" s="218"/>
      <c r="M87" s="222"/>
      <c r="N87" s="223"/>
      <c r="O87" s="223"/>
      <c r="P87" s="223"/>
      <c r="Q87" s="223"/>
      <c r="R87" s="223"/>
      <c r="S87" s="223"/>
      <c r="T87" s="224"/>
      <c r="AT87" s="219" t="s">
        <v>159</v>
      </c>
      <c r="AU87" s="219" t="s">
        <v>83</v>
      </c>
      <c r="AV87" s="11" t="s">
        <v>80</v>
      </c>
      <c r="AW87" s="11" t="s">
        <v>35</v>
      </c>
      <c r="AX87" s="11" t="s">
        <v>72</v>
      </c>
      <c r="AY87" s="219" t="s">
        <v>148</v>
      </c>
    </row>
    <row r="88" s="12" customFormat="1">
      <c r="B88" s="225"/>
      <c r="D88" s="215" t="s">
        <v>159</v>
      </c>
      <c r="E88" s="226" t="s">
        <v>5</v>
      </c>
      <c r="F88" s="227" t="s">
        <v>1036</v>
      </c>
      <c r="H88" s="228">
        <v>12</v>
      </c>
      <c r="I88" s="229"/>
      <c r="L88" s="225"/>
      <c r="M88" s="230"/>
      <c r="N88" s="231"/>
      <c r="O88" s="231"/>
      <c r="P88" s="231"/>
      <c r="Q88" s="231"/>
      <c r="R88" s="231"/>
      <c r="S88" s="231"/>
      <c r="T88" s="232"/>
      <c r="AT88" s="226" t="s">
        <v>159</v>
      </c>
      <c r="AU88" s="226" t="s">
        <v>83</v>
      </c>
      <c r="AV88" s="12" t="s">
        <v>83</v>
      </c>
      <c r="AW88" s="12" t="s">
        <v>35</v>
      </c>
      <c r="AX88" s="12" t="s">
        <v>80</v>
      </c>
      <c r="AY88" s="226" t="s">
        <v>148</v>
      </c>
    </row>
    <row r="89" s="1" customFormat="1" ht="25.5" customHeight="1">
      <c r="B89" s="202"/>
      <c r="C89" s="203" t="s">
        <v>83</v>
      </c>
      <c r="D89" s="203" t="s">
        <v>150</v>
      </c>
      <c r="E89" s="204" t="s">
        <v>162</v>
      </c>
      <c r="F89" s="205" t="s">
        <v>163</v>
      </c>
      <c r="G89" s="206" t="s">
        <v>164</v>
      </c>
      <c r="H89" s="207">
        <v>2</v>
      </c>
      <c r="I89" s="208"/>
      <c r="J89" s="209">
        <f>ROUND(I89*H89,2)</f>
        <v>0</v>
      </c>
      <c r="K89" s="205" t="s">
        <v>154</v>
      </c>
      <c r="L89" s="47"/>
      <c r="M89" s="210" t="s">
        <v>5</v>
      </c>
      <c r="N89" s="211" t="s">
        <v>43</v>
      </c>
      <c r="O89" s="48"/>
      <c r="P89" s="212">
        <f>O89*H89</f>
        <v>0</v>
      </c>
      <c r="Q89" s="212">
        <v>0</v>
      </c>
      <c r="R89" s="212">
        <f>Q89*H89</f>
        <v>0</v>
      </c>
      <c r="S89" s="212">
        <v>0</v>
      </c>
      <c r="T89" s="213">
        <f>S89*H89</f>
        <v>0</v>
      </c>
      <c r="AR89" s="25" t="s">
        <v>155</v>
      </c>
      <c r="AT89" s="25" t="s">
        <v>150</v>
      </c>
      <c r="AU89" s="25" t="s">
        <v>83</v>
      </c>
      <c r="AY89" s="25" t="s">
        <v>148</v>
      </c>
      <c r="BE89" s="214">
        <f>IF(N89="základní",J89,0)</f>
        <v>0</v>
      </c>
      <c r="BF89" s="214">
        <f>IF(N89="snížená",J89,0)</f>
        <v>0</v>
      </c>
      <c r="BG89" s="214">
        <f>IF(N89="zákl. přenesená",J89,0)</f>
        <v>0</v>
      </c>
      <c r="BH89" s="214">
        <f>IF(N89="sníž. přenesená",J89,0)</f>
        <v>0</v>
      </c>
      <c r="BI89" s="214">
        <f>IF(N89="nulová",J89,0)</f>
        <v>0</v>
      </c>
      <c r="BJ89" s="25" t="s">
        <v>80</v>
      </c>
      <c r="BK89" s="214">
        <f>ROUND(I89*H89,2)</f>
        <v>0</v>
      </c>
      <c r="BL89" s="25" t="s">
        <v>155</v>
      </c>
      <c r="BM89" s="25" t="s">
        <v>1037</v>
      </c>
    </row>
    <row r="90" s="1" customFormat="1">
      <c r="B90" s="47"/>
      <c r="D90" s="215" t="s">
        <v>157</v>
      </c>
      <c r="F90" s="216" t="s">
        <v>166</v>
      </c>
      <c r="I90" s="176"/>
      <c r="L90" s="47"/>
      <c r="M90" s="217"/>
      <c r="N90" s="48"/>
      <c r="O90" s="48"/>
      <c r="P90" s="48"/>
      <c r="Q90" s="48"/>
      <c r="R90" s="48"/>
      <c r="S90" s="48"/>
      <c r="T90" s="86"/>
      <c r="AT90" s="25" t="s">
        <v>157</v>
      </c>
      <c r="AU90" s="25" t="s">
        <v>83</v>
      </c>
    </row>
    <row r="91" s="11" customFormat="1">
      <c r="B91" s="218"/>
      <c r="D91" s="215" t="s">
        <v>159</v>
      </c>
      <c r="E91" s="219" t="s">
        <v>5</v>
      </c>
      <c r="F91" s="220" t="s">
        <v>160</v>
      </c>
      <c r="H91" s="219" t="s">
        <v>5</v>
      </c>
      <c r="I91" s="221"/>
      <c r="L91" s="218"/>
      <c r="M91" s="222"/>
      <c r="N91" s="223"/>
      <c r="O91" s="223"/>
      <c r="P91" s="223"/>
      <c r="Q91" s="223"/>
      <c r="R91" s="223"/>
      <c r="S91" s="223"/>
      <c r="T91" s="224"/>
      <c r="AT91" s="219" t="s">
        <v>159</v>
      </c>
      <c r="AU91" s="219" t="s">
        <v>83</v>
      </c>
      <c r="AV91" s="11" t="s">
        <v>80</v>
      </c>
      <c r="AW91" s="11" t="s">
        <v>35</v>
      </c>
      <c r="AX91" s="11" t="s">
        <v>72</v>
      </c>
      <c r="AY91" s="219" t="s">
        <v>148</v>
      </c>
    </row>
    <row r="92" s="12" customFormat="1">
      <c r="B92" s="225"/>
      <c r="D92" s="215" t="s">
        <v>159</v>
      </c>
      <c r="E92" s="226" t="s">
        <v>5</v>
      </c>
      <c r="F92" s="227" t="s">
        <v>83</v>
      </c>
      <c r="H92" s="228">
        <v>2</v>
      </c>
      <c r="I92" s="229"/>
      <c r="L92" s="225"/>
      <c r="M92" s="230"/>
      <c r="N92" s="231"/>
      <c r="O92" s="231"/>
      <c r="P92" s="231"/>
      <c r="Q92" s="231"/>
      <c r="R92" s="231"/>
      <c r="S92" s="231"/>
      <c r="T92" s="232"/>
      <c r="AT92" s="226" t="s">
        <v>159</v>
      </c>
      <c r="AU92" s="226" t="s">
        <v>83</v>
      </c>
      <c r="AV92" s="12" t="s">
        <v>83</v>
      </c>
      <c r="AW92" s="12" t="s">
        <v>35</v>
      </c>
      <c r="AX92" s="12" t="s">
        <v>80</v>
      </c>
      <c r="AY92" s="226" t="s">
        <v>148</v>
      </c>
    </row>
    <row r="93" s="1" customFormat="1" ht="16.5" customHeight="1">
      <c r="B93" s="202"/>
      <c r="C93" s="203" t="s">
        <v>168</v>
      </c>
      <c r="D93" s="203" t="s">
        <v>150</v>
      </c>
      <c r="E93" s="204" t="s">
        <v>662</v>
      </c>
      <c r="F93" s="205" t="s">
        <v>663</v>
      </c>
      <c r="G93" s="206" t="s">
        <v>181</v>
      </c>
      <c r="H93" s="207">
        <v>1.5</v>
      </c>
      <c r="I93" s="208"/>
      <c r="J93" s="209">
        <f>ROUND(I93*H93,2)</f>
        <v>0</v>
      </c>
      <c r="K93" s="205" t="s">
        <v>154</v>
      </c>
      <c r="L93" s="47"/>
      <c r="M93" s="210" t="s">
        <v>5</v>
      </c>
      <c r="N93" s="211" t="s">
        <v>43</v>
      </c>
      <c r="O93" s="48"/>
      <c r="P93" s="212">
        <f>O93*H93</f>
        <v>0</v>
      </c>
      <c r="Q93" s="212">
        <v>0</v>
      </c>
      <c r="R93" s="212">
        <f>Q93*H93</f>
        <v>0</v>
      </c>
      <c r="S93" s="212">
        <v>0</v>
      </c>
      <c r="T93" s="213">
        <f>S93*H93</f>
        <v>0</v>
      </c>
      <c r="AR93" s="25" t="s">
        <v>155</v>
      </c>
      <c r="AT93" s="25" t="s">
        <v>150</v>
      </c>
      <c r="AU93" s="25" t="s">
        <v>83</v>
      </c>
      <c r="AY93" s="25" t="s">
        <v>148</v>
      </c>
      <c r="BE93" s="214">
        <f>IF(N93="základní",J93,0)</f>
        <v>0</v>
      </c>
      <c r="BF93" s="214">
        <f>IF(N93="snížená",J93,0)</f>
        <v>0</v>
      </c>
      <c r="BG93" s="214">
        <f>IF(N93="zákl. přenesená",J93,0)</f>
        <v>0</v>
      </c>
      <c r="BH93" s="214">
        <f>IF(N93="sníž. přenesená",J93,0)</f>
        <v>0</v>
      </c>
      <c r="BI93" s="214">
        <f>IF(N93="nulová",J93,0)</f>
        <v>0</v>
      </c>
      <c r="BJ93" s="25" t="s">
        <v>80</v>
      </c>
      <c r="BK93" s="214">
        <f>ROUND(I93*H93,2)</f>
        <v>0</v>
      </c>
      <c r="BL93" s="25" t="s">
        <v>155</v>
      </c>
      <c r="BM93" s="25" t="s">
        <v>1038</v>
      </c>
    </row>
    <row r="94" s="1" customFormat="1">
      <c r="B94" s="47"/>
      <c r="D94" s="215" t="s">
        <v>157</v>
      </c>
      <c r="F94" s="216" t="s">
        <v>665</v>
      </c>
      <c r="I94" s="176"/>
      <c r="L94" s="47"/>
      <c r="M94" s="217"/>
      <c r="N94" s="48"/>
      <c r="O94" s="48"/>
      <c r="P94" s="48"/>
      <c r="Q94" s="48"/>
      <c r="R94" s="48"/>
      <c r="S94" s="48"/>
      <c r="T94" s="86"/>
      <c r="AT94" s="25" t="s">
        <v>157</v>
      </c>
      <c r="AU94" s="25" t="s">
        <v>83</v>
      </c>
    </row>
    <row r="95" s="12" customFormat="1">
      <c r="B95" s="225"/>
      <c r="D95" s="215" t="s">
        <v>159</v>
      </c>
      <c r="E95" s="226" t="s">
        <v>5</v>
      </c>
      <c r="F95" s="227" t="s">
        <v>1039</v>
      </c>
      <c r="H95" s="228">
        <v>1.5</v>
      </c>
      <c r="I95" s="229"/>
      <c r="L95" s="225"/>
      <c r="M95" s="230"/>
      <c r="N95" s="231"/>
      <c r="O95" s="231"/>
      <c r="P95" s="231"/>
      <c r="Q95" s="231"/>
      <c r="R95" s="231"/>
      <c r="S95" s="231"/>
      <c r="T95" s="232"/>
      <c r="AT95" s="226" t="s">
        <v>159</v>
      </c>
      <c r="AU95" s="226" t="s">
        <v>83</v>
      </c>
      <c r="AV95" s="12" t="s">
        <v>83</v>
      </c>
      <c r="AW95" s="12" t="s">
        <v>35</v>
      </c>
      <c r="AX95" s="12" t="s">
        <v>80</v>
      </c>
      <c r="AY95" s="226" t="s">
        <v>148</v>
      </c>
    </row>
    <row r="96" s="1" customFormat="1" ht="16.5" customHeight="1">
      <c r="B96" s="202"/>
      <c r="C96" s="203" t="s">
        <v>155</v>
      </c>
      <c r="D96" s="203" t="s">
        <v>150</v>
      </c>
      <c r="E96" s="204" t="s">
        <v>188</v>
      </c>
      <c r="F96" s="205" t="s">
        <v>189</v>
      </c>
      <c r="G96" s="206" t="s">
        <v>181</v>
      </c>
      <c r="H96" s="207">
        <v>123.015</v>
      </c>
      <c r="I96" s="208"/>
      <c r="J96" s="209">
        <f>ROUND(I96*H96,2)</f>
        <v>0</v>
      </c>
      <c r="K96" s="205" t="s">
        <v>154</v>
      </c>
      <c r="L96" s="47"/>
      <c r="M96" s="210" t="s">
        <v>5</v>
      </c>
      <c r="N96" s="211" t="s">
        <v>43</v>
      </c>
      <c r="O96" s="48"/>
      <c r="P96" s="212">
        <f>O96*H96</f>
        <v>0</v>
      </c>
      <c r="Q96" s="212">
        <v>0</v>
      </c>
      <c r="R96" s="212">
        <f>Q96*H96</f>
        <v>0</v>
      </c>
      <c r="S96" s="212">
        <v>0</v>
      </c>
      <c r="T96" s="213">
        <f>S96*H96</f>
        <v>0</v>
      </c>
      <c r="AR96" s="25" t="s">
        <v>155</v>
      </c>
      <c r="AT96" s="25" t="s">
        <v>150</v>
      </c>
      <c r="AU96" s="25" t="s">
        <v>83</v>
      </c>
      <c r="AY96" s="25" t="s">
        <v>148</v>
      </c>
      <c r="BE96" s="214">
        <f>IF(N96="základní",J96,0)</f>
        <v>0</v>
      </c>
      <c r="BF96" s="214">
        <f>IF(N96="snížená",J96,0)</f>
        <v>0</v>
      </c>
      <c r="BG96" s="214">
        <f>IF(N96="zákl. přenesená",J96,0)</f>
        <v>0</v>
      </c>
      <c r="BH96" s="214">
        <f>IF(N96="sníž. přenesená",J96,0)</f>
        <v>0</v>
      </c>
      <c r="BI96" s="214">
        <f>IF(N96="nulová",J96,0)</f>
        <v>0</v>
      </c>
      <c r="BJ96" s="25" t="s">
        <v>80</v>
      </c>
      <c r="BK96" s="214">
        <f>ROUND(I96*H96,2)</f>
        <v>0</v>
      </c>
      <c r="BL96" s="25" t="s">
        <v>155</v>
      </c>
      <c r="BM96" s="25" t="s">
        <v>190</v>
      </c>
    </row>
    <row r="97" s="1" customFormat="1">
      <c r="B97" s="47"/>
      <c r="D97" s="215" t="s">
        <v>157</v>
      </c>
      <c r="F97" s="216" t="s">
        <v>191</v>
      </c>
      <c r="I97" s="176"/>
      <c r="L97" s="47"/>
      <c r="M97" s="217"/>
      <c r="N97" s="48"/>
      <c r="O97" s="48"/>
      <c r="P97" s="48"/>
      <c r="Q97" s="48"/>
      <c r="R97" s="48"/>
      <c r="S97" s="48"/>
      <c r="T97" s="86"/>
      <c r="AT97" s="25" t="s">
        <v>157</v>
      </c>
      <c r="AU97" s="25" t="s">
        <v>83</v>
      </c>
    </row>
    <row r="98" s="11" customFormat="1">
      <c r="B98" s="218"/>
      <c r="D98" s="215" t="s">
        <v>159</v>
      </c>
      <c r="E98" s="219" t="s">
        <v>5</v>
      </c>
      <c r="F98" s="220" t="s">
        <v>192</v>
      </c>
      <c r="H98" s="219" t="s">
        <v>5</v>
      </c>
      <c r="I98" s="221"/>
      <c r="L98" s="218"/>
      <c r="M98" s="222"/>
      <c r="N98" s="223"/>
      <c r="O98" s="223"/>
      <c r="P98" s="223"/>
      <c r="Q98" s="223"/>
      <c r="R98" s="223"/>
      <c r="S98" s="223"/>
      <c r="T98" s="224"/>
      <c r="AT98" s="219" t="s">
        <v>159</v>
      </c>
      <c r="AU98" s="219" t="s">
        <v>83</v>
      </c>
      <c r="AV98" s="11" t="s">
        <v>80</v>
      </c>
      <c r="AW98" s="11" t="s">
        <v>35</v>
      </c>
      <c r="AX98" s="11" t="s">
        <v>72</v>
      </c>
      <c r="AY98" s="219" t="s">
        <v>148</v>
      </c>
    </row>
    <row r="99" s="11" customFormat="1">
      <c r="B99" s="218"/>
      <c r="D99" s="215" t="s">
        <v>159</v>
      </c>
      <c r="E99" s="219" t="s">
        <v>5</v>
      </c>
      <c r="F99" s="220" t="s">
        <v>1040</v>
      </c>
      <c r="H99" s="219" t="s">
        <v>5</v>
      </c>
      <c r="I99" s="221"/>
      <c r="L99" s="218"/>
      <c r="M99" s="222"/>
      <c r="N99" s="223"/>
      <c r="O99" s="223"/>
      <c r="P99" s="223"/>
      <c r="Q99" s="223"/>
      <c r="R99" s="223"/>
      <c r="S99" s="223"/>
      <c r="T99" s="224"/>
      <c r="AT99" s="219" t="s">
        <v>159</v>
      </c>
      <c r="AU99" s="219" t="s">
        <v>83</v>
      </c>
      <c r="AV99" s="11" t="s">
        <v>80</v>
      </c>
      <c r="AW99" s="11" t="s">
        <v>35</v>
      </c>
      <c r="AX99" s="11" t="s">
        <v>72</v>
      </c>
      <c r="AY99" s="219" t="s">
        <v>148</v>
      </c>
    </row>
    <row r="100" s="12" customFormat="1">
      <c r="B100" s="225"/>
      <c r="D100" s="215" t="s">
        <v>159</v>
      </c>
      <c r="E100" s="226" t="s">
        <v>5</v>
      </c>
      <c r="F100" s="227" t="s">
        <v>1041</v>
      </c>
      <c r="H100" s="228">
        <v>269.27999999999997</v>
      </c>
      <c r="I100" s="229"/>
      <c r="L100" s="225"/>
      <c r="M100" s="230"/>
      <c r="N100" s="231"/>
      <c r="O100" s="231"/>
      <c r="P100" s="231"/>
      <c r="Q100" s="231"/>
      <c r="R100" s="231"/>
      <c r="S100" s="231"/>
      <c r="T100" s="232"/>
      <c r="AT100" s="226" t="s">
        <v>159</v>
      </c>
      <c r="AU100" s="226" t="s">
        <v>83</v>
      </c>
      <c r="AV100" s="12" t="s">
        <v>83</v>
      </c>
      <c r="AW100" s="12" t="s">
        <v>35</v>
      </c>
      <c r="AX100" s="12" t="s">
        <v>72</v>
      </c>
      <c r="AY100" s="226" t="s">
        <v>148</v>
      </c>
    </row>
    <row r="101" s="12" customFormat="1">
      <c r="B101" s="225"/>
      <c r="D101" s="215" t="s">
        <v>159</v>
      </c>
      <c r="E101" s="226" t="s">
        <v>5</v>
      </c>
      <c r="F101" s="227" t="s">
        <v>201</v>
      </c>
      <c r="H101" s="228">
        <v>-6.9800000000000004</v>
      </c>
      <c r="I101" s="229"/>
      <c r="L101" s="225"/>
      <c r="M101" s="230"/>
      <c r="N101" s="231"/>
      <c r="O101" s="231"/>
      <c r="P101" s="231"/>
      <c r="Q101" s="231"/>
      <c r="R101" s="231"/>
      <c r="S101" s="231"/>
      <c r="T101" s="232"/>
      <c r="AT101" s="226" t="s">
        <v>159</v>
      </c>
      <c r="AU101" s="226" t="s">
        <v>83</v>
      </c>
      <c r="AV101" s="12" t="s">
        <v>83</v>
      </c>
      <c r="AW101" s="12" t="s">
        <v>35</v>
      </c>
      <c r="AX101" s="12" t="s">
        <v>72</v>
      </c>
      <c r="AY101" s="226" t="s">
        <v>148</v>
      </c>
    </row>
    <row r="102" s="12" customFormat="1">
      <c r="B102" s="225"/>
      <c r="D102" s="215" t="s">
        <v>159</v>
      </c>
      <c r="E102" s="226" t="s">
        <v>5</v>
      </c>
      <c r="F102" s="227" t="s">
        <v>1042</v>
      </c>
      <c r="H102" s="228">
        <v>-76.394999999999996</v>
      </c>
      <c r="I102" s="229"/>
      <c r="L102" s="225"/>
      <c r="M102" s="230"/>
      <c r="N102" s="231"/>
      <c r="O102" s="231"/>
      <c r="P102" s="231"/>
      <c r="Q102" s="231"/>
      <c r="R102" s="231"/>
      <c r="S102" s="231"/>
      <c r="T102" s="232"/>
      <c r="AT102" s="226" t="s">
        <v>159</v>
      </c>
      <c r="AU102" s="226" t="s">
        <v>83</v>
      </c>
      <c r="AV102" s="12" t="s">
        <v>83</v>
      </c>
      <c r="AW102" s="12" t="s">
        <v>35</v>
      </c>
      <c r="AX102" s="12" t="s">
        <v>72</v>
      </c>
      <c r="AY102" s="226" t="s">
        <v>148</v>
      </c>
    </row>
    <row r="103" s="11" customFormat="1">
      <c r="B103" s="218"/>
      <c r="D103" s="215" t="s">
        <v>159</v>
      </c>
      <c r="E103" s="219" t="s">
        <v>5</v>
      </c>
      <c r="F103" s="220" t="s">
        <v>1043</v>
      </c>
      <c r="H103" s="219" t="s">
        <v>5</v>
      </c>
      <c r="I103" s="221"/>
      <c r="L103" s="218"/>
      <c r="M103" s="222"/>
      <c r="N103" s="223"/>
      <c r="O103" s="223"/>
      <c r="P103" s="223"/>
      <c r="Q103" s="223"/>
      <c r="R103" s="223"/>
      <c r="S103" s="223"/>
      <c r="T103" s="224"/>
      <c r="AT103" s="219" t="s">
        <v>159</v>
      </c>
      <c r="AU103" s="219" t="s">
        <v>83</v>
      </c>
      <c r="AV103" s="11" t="s">
        <v>80</v>
      </c>
      <c r="AW103" s="11" t="s">
        <v>35</v>
      </c>
      <c r="AX103" s="11" t="s">
        <v>72</v>
      </c>
      <c r="AY103" s="219" t="s">
        <v>148</v>
      </c>
    </row>
    <row r="104" s="12" customFormat="1">
      <c r="B104" s="225"/>
      <c r="D104" s="215" t="s">
        <v>159</v>
      </c>
      <c r="E104" s="226" t="s">
        <v>5</v>
      </c>
      <c r="F104" s="227" t="s">
        <v>1044</v>
      </c>
      <c r="H104" s="228">
        <v>16</v>
      </c>
      <c r="I104" s="229"/>
      <c r="L104" s="225"/>
      <c r="M104" s="230"/>
      <c r="N104" s="231"/>
      <c r="O104" s="231"/>
      <c r="P104" s="231"/>
      <c r="Q104" s="231"/>
      <c r="R104" s="231"/>
      <c r="S104" s="231"/>
      <c r="T104" s="232"/>
      <c r="AT104" s="226" t="s">
        <v>159</v>
      </c>
      <c r="AU104" s="226" t="s">
        <v>83</v>
      </c>
      <c r="AV104" s="12" t="s">
        <v>83</v>
      </c>
      <c r="AW104" s="12" t="s">
        <v>35</v>
      </c>
      <c r="AX104" s="12" t="s">
        <v>72</v>
      </c>
      <c r="AY104" s="226" t="s">
        <v>148</v>
      </c>
    </row>
    <row r="105" s="12" customFormat="1">
      <c r="B105" s="225"/>
      <c r="D105" s="215" t="s">
        <v>159</v>
      </c>
      <c r="E105" s="226" t="s">
        <v>5</v>
      </c>
      <c r="F105" s="227" t="s">
        <v>1045</v>
      </c>
      <c r="H105" s="228">
        <v>-4.5</v>
      </c>
      <c r="I105" s="229"/>
      <c r="L105" s="225"/>
      <c r="M105" s="230"/>
      <c r="N105" s="231"/>
      <c r="O105" s="231"/>
      <c r="P105" s="231"/>
      <c r="Q105" s="231"/>
      <c r="R105" s="231"/>
      <c r="S105" s="231"/>
      <c r="T105" s="232"/>
      <c r="AT105" s="226" t="s">
        <v>159</v>
      </c>
      <c r="AU105" s="226" t="s">
        <v>83</v>
      </c>
      <c r="AV105" s="12" t="s">
        <v>83</v>
      </c>
      <c r="AW105" s="12" t="s">
        <v>35</v>
      </c>
      <c r="AX105" s="12" t="s">
        <v>72</v>
      </c>
      <c r="AY105" s="226" t="s">
        <v>148</v>
      </c>
    </row>
    <row r="106" s="12" customFormat="1">
      <c r="B106" s="225"/>
      <c r="D106" s="215" t="s">
        <v>159</v>
      </c>
      <c r="E106" s="226" t="s">
        <v>5</v>
      </c>
      <c r="F106" s="227" t="s">
        <v>1046</v>
      </c>
      <c r="H106" s="228">
        <v>0.625</v>
      </c>
      <c r="I106" s="229"/>
      <c r="L106" s="225"/>
      <c r="M106" s="230"/>
      <c r="N106" s="231"/>
      <c r="O106" s="231"/>
      <c r="P106" s="231"/>
      <c r="Q106" s="231"/>
      <c r="R106" s="231"/>
      <c r="S106" s="231"/>
      <c r="T106" s="232"/>
      <c r="AT106" s="226" t="s">
        <v>159</v>
      </c>
      <c r="AU106" s="226" t="s">
        <v>83</v>
      </c>
      <c r="AV106" s="12" t="s">
        <v>83</v>
      </c>
      <c r="AW106" s="12" t="s">
        <v>35</v>
      </c>
      <c r="AX106" s="12" t="s">
        <v>72</v>
      </c>
      <c r="AY106" s="226" t="s">
        <v>148</v>
      </c>
    </row>
    <row r="107" s="11" customFormat="1">
      <c r="B107" s="218"/>
      <c r="D107" s="215" t="s">
        <v>159</v>
      </c>
      <c r="E107" s="219" t="s">
        <v>5</v>
      </c>
      <c r="F107" s="220" t="s">
        <v>1047</v>
      </c>
      <c r="H107" s="219" t="s">
        <v>5</v>
      </c>
      <c r="I107" s="221"/>
      <c r="L107" s="218"/>
      <c r="M107" s="222"/>
      <c r="N107" s="223"/>
      <c r="O107" s="223"/>
      <c r="P107" s="223"/>
      <c r="Q107" s="223"/>
      <c r="R107" s="223"/>
      <c r="S107" s="223"/>
      <c r="T107" s="224"/>
      <c r="AT107" s="219" t="s">
        <v>159</v>
      </c>
      <c r="AU107" s="219" t="s">
        <v>83</v>
      </c>
      <c r="AV107" s="11" t="s">
        <v>80</v>
      </c>
      <c r="AW107" s="11" t="s">
        <v>35</v>
      </c>
      <c r="AX107" s="11" t="s">
        <v>72</v>
      </c>
      <c r="AY107" s="219" t="s">
        <v>148</v>
      </c>
    </row>
    <row r="108" s="12" customFormat="1">
      <c r="B108" s="225"/>
      <c r="D108" s="215" t="s">
        <v>159</v>
      </c>
      <c r="E108" s="226" t="s">
        <v>5</v>
      </c>
      <c r="F108" s="227" t="s">
        <v>1048</v>
      </c>
      <c r="H108" s="228">
        <v>71.400000000000006</v>
      </c>
      <c r="I108" s="229"/>
      <c r="L108" s="225"/>
      <c r="M108" s="230"/>
      <c r="N108" s="231"/>
      <c r="O108" s="231"/>
      <c r="P108" s="231"/>
      <c r="Q108" s="231"/>
      <c r="R108" s="231"/>
      <c r="S108" s="231"/>
      <c r="T108" s="232"/>
      <c r="AT108" s="226" t="s">
        <v>159</v>
      </c>
      <c r="AU108" s="226" t="s">
        <v>83</v>
      </c>
      <c r="AV108" s="12" t="s">
        <v>83</v>
      </c>
      <c r="AW108" s="12" t="s">
        <v>35</v>
      </c>
      <c r="AX108" s="12" t="s">
        <v>72</v>
      </c>
      <c r="AY108" s="226" t="s">
        <v>148</v>
      </c>
    </row>
    <row r="109" s="12" customFormat="1">
      <c r="B109" s="225"/>
      <c r="D109" s="215" t="s">
        <v>159</v>
      </c>
      <c r="E109" s="226" t="s">
        <v>5</v>
      </c>
      <c r="F109" s="227" t="s">
        <v>669</v>
      </c>
      <c r="H109" s="228">
        <v>-22.5</v>
      </c>
      <c r="I109" s="229"/>
      <c r="L109" s="225"/>
      <c r="M109" s="230"/>
      <c r="N109" s="231"/>
      <c r="O109" s="231"/>
      <c r="P109" s="231"/>
      <c r="Q109" s="231"/>
      <c r="R109" s="231"/>
      <c r="S109" s="231"/>
      <c r="T109" s="232"/>
      <c r="AT109" s="226" t="s">
        <v>159</v>
      </c>
      <c r="AU109" s="226" t="s">
        <v>83</v>
      </c>
      <c r="AV109" s="12" t="s">
        <v>83</v>
      </c>
      <c r="AW109" s="12" t="s">
        <v>35</v>
      </c>
      <c r="AX109" s="12" t="s">
        <v>72</v>
      </c>
      <c r="AY109" s="226" t="s">
        <v>148</v>
      </c>
    </row>
    <row r="110" s="12" customFormat="1">
      <c r="B110" s="225"/>
      <c r="D110" s="215" t="s">
        <v>159</v>
      </c>
      <c r="E110" s="226" t="s">
        <v>5</v>
      </c>
      <c r="F110" s="227" t="s">
        <v>1049</v>
      </c>
      <c r="H110" s="228">
        <v>-0.90000000000000002</v>
      </c>
      <c r="I110" s="229"/>
      <c r="L110" s="225"/>
      <c r="M110" s="230"/>
      <c r="N110" s="231"/>
      <c r="O110" s="231"/>
      <c r="P110" s="231"/>
      <c r="Q110" s="231"/>
      <c r="R110" s="231"/>
      <c r="S110" s="231"/>
      <c r="T110" s="232"/>
      <c r="AT110" s="226" t="s">
        <v>159</v>
      </c>
      <c r="AU110" s="226" t="s">
        <v>83</v>
      </c>
      <c r="AV110" s="12" t="s">
        <v>83</v>
      </c>
      <c r="AW110" s="12" t="s">
        <v>35</v>
      </c>
      <c r="AX110" s="12" t="s">
        <v>72</v>
      </c>
      <c r="AY110" s="226" t="s">
        <v>148</v>
      </c>
    </row>
    <row r="111" s="14" customFormat="1">
      <c r="B111" s="241"/>
      <c r="D111" s="215" t="s">
        <v>159</v>
      </c>
      <c r="E111" s="242" t="s">
        <v>5</v>
      </c>
      <c r="F111" s="243" t="s">
        <v>206</v>
      </c>
      <c r="H111" s="244">
        <v>246.03</v>
      </c>
      <c r="I111" s="245"/>
      <c r="L111" s="241"/>
      <c r="M111" s="246"/>
      <c r="N111" s="247"/>
      <c r="O111" s="247"/>
      <c r="P111" s="247"/>
      <c r="Q111" s="247"/>
      <c r="R111" s="247"/>
      <c r="S111" s="247"/>
      <c r="T111" s="248"/>
      <c r="AT111" s="242" t="s">
        <v>159</v>
      </c>
      <c r="AU111" s="242" t="s">
        <v>83</v>
      </c>
      <c r="AV111" s="14" t="s">
        <v>168</v>
      </c>
      <c r="AW111" s="14" t="s">
        <v>35</v>
      </c>
      <c r="AX111" s="14" t="s">
        <v>72</v>
      </c>
      <c r="AY111" s="242" t="s">
        <v>148</v>
      </c>
    </row>
    <row r="112" s="12" customFormat="1">
      <c r="B112" s="225"/>
      <c r="D112" s="215" t="s">
        <v>159</v>
      </c>
      <c r="E112" s="226" t="s">
        <v>5</v>
      </c>
      <c r="F112" s="227" t="s">
        <v>1050</v>
      </c>
      <c r="H112" s="228">
        <v>-123.015</v>
      </c>
      <c r="I112" s="229"/>
      <c r="L112" s="225"/>
      <c r="M112" s="230"/>
      <c r="N112" s="231"/>
      <c r="O112" s="231"/>
      <c r="P112" s="231"/>
      <c r="Q112" s="231"/>
      <c r="R112" s="231"/>
      <c r="S112" s="231"/>
      <c r="T112" s="232"/>
      <c r="AT112" s="226" t="s">
        <v>159</v>
      </c>
      <c r="AU112" s="226" t="s">
        <v>83</v>
      </c>
      <c r="AV112" s="12" t="s">
        <v>83</v>
      </c>
      <c r="AW112" s="12" t="s">
        <v>35</v>
      </c>
      <c r="AX112" s="12" t="s">
        <v>72</v>
      </c>
      <c r="AY112" s="226" t="s">
        <v>148</v>
      </c>
    </row>
    <row r="113" s="13" customFormat="1">
      <c r="B113" s="233"/>
      <c r="D113" s="215" t="s">
        <v>159</v>
      </c>
      <c r="E113" s="234" t="s">
        <v>5</v>
      </c>
      <c r="F113" s="235" t="s">
        <v>186</v>
      </c>
      <c r="H113" s="236">
        <v>123.015</v>
      </c>
      <c r="I113" s="237"/>
      <c r="L113" s="233"/>
      <c r="M113" s="238"/>
      <c r="N113" s="239"/>
      <c r="O113" s="239"/>
      <c r="P113" s="239"/>
      <c r="Q113" s="239"/>
      <c r="R113" s="239"/>
      <c r="S113" s="239"/>
      <c r="T113" s="240"/>
      <c r="AT113" s="234" t="s">
        <v>159</v>
      </c>
      <c r="AU113" s="234" t="s">
        <v>83</v>
      </c>
      <c r="AV113" s="13" t="s">
        <v>155</v>
      </c>
      <c r="AW113" s="13" t="s">
        <v>35</v>
      </c>
      <c r="AX113" s="13" t="s">
        <v>80</v>
      </c>
      <c r="AY113" s="234" t="s">
        <v>148</v>
      </c>
    </row>
    <row r="114" s="1" customFormat="1" ht="16.5" customHeight="1">
      <c r="B114" s="202"/>
      <c r="C114" s="203" t="s">
        <v>178</v>
      </c>
      <c r="D114" s="203" t="s">
        <v>150</v>
      </c>
      <c r="E114" s="204" t="s">
        <v>209</v>
      </c>
      <c r="F114" s="205" t="s">
        <v>210</v>
      </c>
      <c r="G114" s="206" t="s">
        <v>181</v>
      </c>
      <c r="H114" s="207">
        <v>123.015</v>
      </c>
      <c r="I114" s="208"/>
      <c r="J114" s="209">
        <f>ROUND(I114*H114,2)</f>
        <v>0</v>
      </c>
      <c r="K114" s="205" t="s">
        <v>154</v>
      </c>
      <c r="L114" s="47"/>
      <c r="M114" s="210" t="s">
        <v>5</v>
      </c>
      <c r="N114" s="211" t="s">
        <v>43</v>
      </c>
      <c r="O114" s="48"/>
      <c r="P114" s="212">
        <f>O114*H114</f>
        <v>0</v>
      </c>
      <c r="Q114" s="212">
        <v>0</v>
      </c>
      <c r="R114" s="212">
        <f>Q114*H114</f>
        <v>0</v>
      </c>
      <c r="S114" s="212">
        <v>0</v>
      </c>
      <c r="T114" s="213">
        <f>S114*H114</f>
        <v>0</v>
      </c>
      <c r="AR114" s="25" t="s">
        <v>155</v>
      </c>
      <c r="AT114" s="25" t="s">
        <v>150</v>
      </c>
      <c r="AU114" s="25" t="s">
        <v>83</v>
      </c>
      <c r="AY114" s="25" t="s">
        <v>148</v>
      </c>
      <c r="BE114" s="214">
        <f>IF(N114="základní",J114,0)</f>
        <v>0</v>
      </c>
      <c r="BF114" s="214">
        <f>IF(N114="snížená",J114,0)</f>
        <v>0</v>
      </c>
      <c r="BG114" s="214">
        <f>IF(N114="zákl. přenesená",J114,0)</f>
        <v>0</v>
      </c>
      <c r="BH114" s="214">
        <f>IF(N114="sníž. přenesená",J114,0)</f>
        <v>0</v>
      </c>
      <c r="BI114" s="214">
        <f>IF(N114="nulová",J114,0)</f>
        <v>0</v>
      </c>
      <c r="BJ114" s="25" t="s">
        <v>80</v>
      </c>
      <c r="BK114" s="214">
        <f>ROUND(I114*H114,2)</f>
        <v>0</v>
      </c>
      <c r="BL114" s="25" t="s">
        <v>155</v>
      </c>
      <c r="BM114" s="25" t="s">
        <v>211</v>
      </c>
    </row>
    <row r="115" s="1" customFormat="1">
      <c r="B115" s="47"/>
      <c r="D115" s="215" t="s">
        <v>157</v>
      </c>
      <c r="F115" s="216" t="s">
        <v>212</v>
      </c>
      <c r="I115" s="176"/>
      <c r="L115" s="47"/>
      <c r="M115" s="217"/>
      <c r="N115" s="48"/>
      <c r="O115" s="48"/>
      <c r="P115" s="48"/>
      <c r="Q115" s="48"/>
      <c r="R115" s="48"/>
      <c r="S115" s="48"/>
      <c r="T115" s="86"/>
      <c r="AT115" s="25" t="s">
        <v>157</v>
      </c>
      <c r="AU115" s="25" t="s">
        <v>83</v>
      </c>
    </row>
    <row r="116" s="12" customFormat="1">
      <c r="B116" s="225"/>
      <c r="D116" s="215" t="s">
        <v>159</v>
      </c>
      <c r="E116" s="226" t="s">
        <v>5</v>
      </c>
      <c r="F116" s="227" t="s">
        <v>1051</v>
      </c>
      <c r="H116" s="228">
        <v>123.015</v>
      </c>
      <c r="I116" s="229"/>
      <c r="L116" s="225"/>
      <c r="M116" s="230"/>
      <c r="N116" s="231"/>
      <c r="O116" s="231"/>
      <c r="P116" s="231"/>
      <c r="Q116" s="231"/>
      <c r="R116" s="231"/>
      <c r="S116" s="231"/>
      <c r="T116" s="232"/>
      <c r="AT116" s="226" t="s">
        <v>159</v>
      </c>
      <c r="AU116" s="226" t="s">
        <v>83</v>
      </c>
      <c r="AV116" s="12" t="s">
        <v>83</v>
      </c>
      <c r="AW116" s="12" t="s">
        <v>35</v>
      </c>
      <c r="AX116" s="12" t="s">
        <v>80</v>
      </c>
      <c r="AY116" s="226" t="s">
        <v>148</v>
      </c>
    </row>
    <row r="117" s="1" customFormat="1" ht="16.5" customHeight="1">
      <c r="B117" s="202"/>
      <c r="C117" s="203" t="s">
        <v>187</v>
      </c>
      <c r="D117" s="203" t="s">
        <v>150</v>
      </c>
      <c r="E117" s="204" t="s">
        <v>215</v>
      </c>
      <c r="F117" s="205" t="s">
        <v>216</v>
      </c>
      <c r="G117" s="206" t="s">
        <v>181</v>
      </c>
      <c r="H117" s="207">
        <v>123.015</v>
      </c>
      <c r="I117" s="208"/>
      <c r="J117" s="209">
        <f>ROUND(I117*H117,2)</f>
        <v>0</v>
      </c>
      <c r="K117" s="205" t="s">
        <v>154</v>
      </c>
      <c r="L117" s="47"/>
      <c r="M117" s="210" t="s">
        <v>5</v>
      </c>
      <c r="N117" s="211" t="s">
        <v>43</v>
      </c>
      <c r="O117" s="48"/>
      <c r="P117" s="212">
        <f>O117*H117</f>
        <v>0</v>
      </c>
      <c r="Q117" s="212">
        <v>0</v>
      </c>
      <c r="R117" s="212">
        <f>Q117*H117</f>
        <v>0</v>
      </c>
      <c r="S117" s="212">
        <v>0</v>
      </c>
      <c r="T117" s="213">
        <f>S117*H117</f>
        <v>0</v>
      </c>
      <c r="AR117" s="25" t="s">
        <v>155</v>
      </c>
      <c r="AT117" s="25" t="s">
        <v>150</v>
      </c>
      <c r="AU117" s="25" t="s">
        <v>83</v>
      </c>
      <c r="AY117" s="25" t="s">
        <v>148</v>
      </c>
      <c r="BE117" s="214">
        <f>IF(N117="základní",J117,0)</f>
        <v>0</v>
      </c>
      <c r="BF117" s="214">
        <f>IF(N117="snížená",J117,0)</f>
        <v>0</v>
      </c>
      <c r="BG117" s="214">
        <f>IF(N117="zákl. přenesená",J117,0)</f>
        <v>0</v>
      </c>
      <c r="BH117" s="214">
        <f>IF(N117="sníž. přenesená",J117,0)</f>
        <v>0</v>
      </c>
      <c r="BI117" s="214">
        <f>IF(N117="nulová",J117,0)</f>
        <v>0</v>
      </c>
      <c r="BJ117" s="25" t="s">
        <v>80</v>
      </c>
      <c r="BK117" s="214">
        <f>ROUND(I117*H117,2)</f>
        <v>0</v>
      </c>
      <c r="BL117" s="25" t="s">
        <v>155</v>
      </c>
      <c r="BM117" s="25" t="s">
        <v>217</v>
      </c>
    </row>
    <row r="118" s="1" customFormat="1">
      <c r="B118" s="47"/>
      <c r="D118" s="215" t="s">
        <v>157</v>
      </c>
      <c r="F118" s="216" t="s">
        <v>218</v>
      </c>
      <c r="I118" s="176"/>
      <c r="L118" s="47"/>
      <c r="M118" s="217"/>
      <c r="N118" s="48"/>
      <c r="O118" s="48"/>
      <c r="P118" s="48"/>
      <c r="Q118" s="48"/>
      <c r="R118" s="48"/>
      <c r="S118" s="48"/>
      <c r="T118" s="86"/>
      <c r="AT118" s="25" t="s">
        <v>157</v>
      </c>
      <c r="AU118" s="25" t="s">
        <v>83</v>
      </c>
    </row>
    <row r="119" s="11" customFormat="1">
      <c r="B119" s="218"/>
      <c r="D119" s="215" t="s">
        <v>159</v>
      </c>
      <c r="E119" s="219" t="s">
        <v>5</v>
      </c>
      <c r="F119" s="220" t="s">
        <v>219</v>
      </c>
      <c r="H119" s="219" t="s">
        <v>5</v>
      </c>
      <c r="I119" s="221"/>
      <c r="L119" s="218"/>
      <c r="M119" s="222"/>
      <c r="N119" s="223"/>
      <c r="O119" s="223"/>
      <c r="P119" s="223"/>
      <c r="Q119" s="223"/>
      <c r="R119" s="223"/>
      <c r="S119" s="223"/>
      <c r="T119" s="224"/>
      <c r="AT119" s="219" t="s">
        <v>159</v>
      </c>
      <c r="AU119" s="219" t="s">
        <v>83</v>
      </c>
      <c r="AV119" s="11" t="s">
        <v>80</v>
      </c>
      <c r="AW119" s="11" t="s">
        <v>35</v>
      </c>
      <c r="AX119" s="11" t="s">
        <v>72</v>
      </c>
      <c r="AY119" s="219" t="s">
        <v>148</v>
      </c>
    </row>
    <row r="120" s="12" customFormat="1">
      <c r="B120" s="225"/>
      <c r="D120" s="215" t="s">
        <v>159</v>
      </c>
      <c r="E120" s="226" t="s">
        <v>5</v>
      </c>
      <c r="F120" s="227" t="s">
        <v>1052</v>
      </c>
      <c r="H120" s="228">
        <v>123.015</v>
      </c>
      <c r="I120" s="229"/>
      <c r="L120" s="225"/>
      <c r="M120" s="230"/>
      <c r="N120" s="231"/>
      <c r="O120" s="231"/>
      <c r="P120" s="231"/>
      <c r="Q120" s="231"/>
      <c r="R120" s="231"/>
      <c r="S120" s="231"/>
      <c r="T120" s="232"/>
      <c r="AT120" s="226" t="s">
        <v>159</v>
      </c>
      <c r="AU120" s="226" t="s">
        <v>83</v>
      </c>
      <c r="AV120" s="12" t="s">
        <v>83</v>
      </c>
      <c r="AW120" s="12" t="s">
        <v>35</v>
      </c>
      <c r="AX120" s="12" t="s">
        <v>80</v>
      </c>
      <c r="AY120" s="226" t="s">
        <v>148</v>
      </c>
    </row>
    <row r="121" s="1" customFormat="1" ht="16.5" customHeight="1">
      <c r="B121" s="202"/>
      <c r="C121" s="203" t="s">
        <v>208</v>
      </c>
      <c r="D121" s="203" t="s">
        <v>150</v>
      </c>
      <c r="E121" s="204" t="s">
        <v>222</v>
      </c>
      <c r="F121" s="205" t="s">
        <v>223</v>
      </c>
      <c r="G121" s="206" t="s">
        <v>181</v>
      </c>
      <c r="H121" s="207">
        <v>123.015</v>
      </c>
      <c r="I121" s="208"/>
      <c r="J121" s="209">
        <f>ROUND(I121*H121,2)</f>
        <v>0</v>
      </c>
      <c r="K121" s="205" t="s">
        <v>154</v>
      </c>
      <c r="L121" s="47"/>
      <c r="M121" s="210" t="s">
        <v>5</v>
      </c>
      <c r="N121" s="211" t="s">
        <v>43</v>
      </c>
      <c r="O121" s="48"/>
      <c r="P121" s="212">
        <f>O121*H121</f>
        <v>0</v>
      </c>
      <c r="Q121" s="212">
        <v>0</v>
      </c>
      <c r="R121" s="212">
        <f>Q121*H121</f>
        <v>0</v>
      </c>
      <c r="S121" s="212">
        <v>0</v>
      </c>
      <c r="T121" s="213">
        <f>S121*H121</f>
        <v>0</v>
      </c>
      <c r="AR121" s="25" t="s">
        <v>155</v>
      </c>
      <c r="AT121" s="25" t="s">
        <v>150</v>
      </c>
      <c r="AU121" s="25" t="s">
        <v>83</v>
      </c>
      <c r="AY121" s="25" t="s">
        <v>148</v>
      </c>
      <c r="BE121" s="214">
        <f>IF(N121="základní",J121,0)</f>
        <v>0</v>
      </c>
      <c r="BF121" s="214">
        <f>IF(N121="snížená",J121,0)</f>
        <v>0</v>
      </c>
      <c r="BG121" s="214">
        <f>IF(N121="zákl. přenesená",J121,0)</f>
        <v>0</v>
      </c>
      <c r="BH121" s="214">
        <f>IF(N121="sníž. přenesená",J121,0)</f>
        <v>0</v>
      </c>
      <c r="BI121" s="214">
        <f>IF(N121="nulová",J121,0)</f>
        <v>0</v>
      </c>
      <c r="BJ121" s="25" t="s">
        <v>80</v>
      </c>
      <c r="BK121" s="214">
        <f>ROUND(I121*H121,2)</f>
        <v>0</v>
      </c>
      <c r="BL121" s="25" t="s">
        <v>155</v>
      </c>
      <c r="BM121" s="25" t="s">
        <v>224</v>
      </c>
    </row>
    <row r="122" s="1" customFormat="1">
      <c r="B122" s="47"/>
      <c r="D122" s="215" t="s">
        <v>157</v>
      </c>
      <c r="F122" s="216" t="s">
        <v>225</v>
      </c>
      <c r="I122" s="176"/>
      <c r="L122" s="47"/>
      <c r="M122" s="217"/>
      <c r="N122" s="48"/>
      <c r="O122" s="48"/>
      <c r="P122" s="48"/>
      <c r="Q122" s="48"/>
      <c r="R122" s="48"/>
      <c r="S122" s="48"/>
      <c r="T122" s="86"/>
      <c r="AT122" s="25" t="s">
        <v>157</v>
      </c>
      <c r="AU122" s="25" t="s">
        <v>83</v>
      </c>
    </row>
    <row r="123" s="12" customFormat="1">
      <c r="B123" s="225"/>
      <c r="D123" s="215" t="s">
        <v>159</v>
      </c>
      <c r="E123" s="226" t="s">
        <v>5</v>
      </c>
      <c r="F123" s="227" t="s">
        <v>1051</v>
      </c>
      <c r="H123" s="228">
        <v>123.015</v>
      </c>
      <c r="I123" s="229"/>
      <c r="L123" s="225"/>
      <c r="M123" s="230"/>
      <c r="N123" s="231"/>
      <c r="O123" s="231"/>
      <c r="P123" s="231"/>
      <c r="Q123" s="231"/>
      <c r="R123" s="231"/>
      <c r="S123" s="231"/>
      <c r="T123" s="232"/>
      <c r="AT123" s="226" t="s">
        <v>159</v>
      </c>
      <c r="AU123" s="226" t="s">
        <v>83</v>
      </c>
      <c r="AV123" s="12" t="s">
        <v>83</v>
      </c>
      <c r="AW123" s="12" t="s">
        <v>35</v>
      </c>
      <c r="AX123" s="12" t="s">
        <v>80</v>
      </c>
      <c r="AY123" s="226" t="s">
        <v>148</v>
      </c>
    </row>
    <row r="124" s="1" customFormat="1" ht="16.5" customHeight="1">
      <c r="B124" s="202"/>
      <c r="C124" s="203" t="s">
        <v>214</v>
      </c>
      <c r="D124" s="203" t="s">
        <v>150</v>
      </c>
      <c r="E124" s="204" t="s">
        <v>227</v>
      </c>
      <c r="F124" s="205" t="s">
        <v>228</v>
      </c>
      <c r="G124" s="206" t="s">
        <v>229</v>
      </c>
      <c r="H124" s="207">
        <v>582.79999999999995</v>
      </c>
      <c r="I124" s="208"/>
      <c r="J124" s="209">
        <f>ROUND(I124*H124,2)</f>
        <v>0</v>
      </c>
      <c r="K124" s="205" t="s">
        <v>154</v>
      </c>
      <c r="L124" s="47"/>
      <c r="M124" s="210" t="s">
        <v>5</v>
      </c>
      <c r="N124" s="211" t="s">
        <v>43</v>
      </c>
      <c r="O124" s="48"/>
      <c r="P124" s="212">
        <f>O124*H124</f>
        <v>0</v>
      </c>
      <c r="Q124" s="212">
        <v>0.00084000000000000003</v>
      </c>
      <c r="R124" s="212">
        <f>Q124*H124</f>
        <v>0.48955199999999999</v>
      </c>
      <c r="S124" s="212">
        <v>0</v>
      </c>
      <c r="T124" s="213">
        <f>S124*H124</f>
        <v>0</v>
      </c>
      <c r="AR124" s="25" t="s">
        <v>155</v>
      </c>
      <c r="AT124" s="25" t="s">
        <v>150</v>
      </c>
      <c r="AU124" s="25" t="s">
        <v>83</v>
      </c>
      <c r="AY124" s="25" t="s">
        <v>148</v>
      </c>
      <c r="BE124" s="214">
        <f>IF(N124="základní",J124,0)</f>
        <v>0</v>
      </c>
      <c r="BF124" s="214">
        <f>IF(N124="snížená",J124,0)</f>
        <v>0</v>
      </c>
      <c r="BG124" s="214">
        <f>IF(N124="zákl. přenesená",J124,0)</f>
        <v>0</v>
      </c>
      <c r="BH124" s="214">
        <f>IF(N124="sníž. přenesená",J124,0)</f>
        <v>0</v>
      </c>
      <c r="BI124" s="214">
        <f>IF(N124="nulová",J124,0)</f>
        <v>0</v>
      </c>
      <c r="BJ124" s="25" t="s">
        <v>80</v>
      </c>
      <c r="BK124" s="214">
        <f>ROUND(I124*H124,2)</f>
        <v>0</v>
      </c>
      <c r="BL124" s="25" t="s">
        <v>155</v>
      </c>
      <c r="BM124" s="25" t="s">
        <v>230</v>
      </c>
    </row>
    <row r="125" s="1" customFormat="1">
      <c r="B125" s="47"/>
      <c r="D125" s="215" t="s">
        <v>157</v>
      </c>
      <c r="F125" s="216" t="s">
        <v>231</v>
      </c>
      <c r="I125" s="176"/>
      <c r="L125" s="47"/>
      <c r="M125" s="217"/>
      <c r="N125" s="48"/>
      <c r="O125" s="48"/>
      <c r="P125" s="48"/>
      <c r="Q125" s="48"/>
      <c r="R125" s="48"/>
      <c r="S125" s="48"/>
      <c r="T125" s="86"/>
      <c r="AT125" s="25" t="s">
        <v>157</v>
      </c>
      <c r="AU125" s="25" t="s">
        <v>83</v>
      </c>
    </row>
    <row r="126" s="11" customFormat="1">
      <c r="B126" s="218"/>
      <c r="D126" s="215" t="s">
        <v>159</v>
      </c>
      <c r="E126" s="219" t="s">
        <v>5</v>
      </c>
      <c r="F126" s="220" t="s">
        <v>1040</v>
      </c>
      <c r="H126" s="219" t="s">
        <v>5</v>
      </c>
      <c r="I126" s="221"/>
      <c r="L126" s="218"/>
      <c r="M126" s="222"/>
      <c r="N126" s="223"/>
      <c r="O126" s="223"/>
      <c r="P126" s="223"/>
      <c r="Q126" s="223"/>
      <c r="R126" s="223"/>
      <c r="S126" s="223"/>
      <c r="T126" s="224"/>
      <c r="AT126" s="219" t="s">
        <v>159</v>
      </c>
      <c r="AU126" s="219" t="s">
        <v>83</v>
      </c>
      <c r="AV126" s="11" t="s">
        <v>80</v>
      </c>
      <c r="AW126" s="11" t="s">
        <v>35</v>
      </c>
      <c r="AX126" s="11" t="s">
        <v>72</v>
      </c>
      <c r="AY126" s="219" t="s">
        <v>148</v>
      </c>
    </row>
    <row r="127" s="12" customFormat="1">
      <c r="B127" s="225"/>
      <c r="D127" s="215" t="s">
        <v>159</v>
      </c>
      <c r="E127" s="226" t="s">
        <v>5</v>
      </c>
      <c r="F127" s="227" t="s">
        <v>1053</v>
      </c>
      <c r="H127" s="228">
        <v>408</v>
      </c>
      <c r="I127" s="229"/>
      <c r="L127" s="225"/>
      <c r="M127" s="230"/>
      <c r="N127" s="231"/>
      <c r="O127" s="231"/>
      <c r="P127" s="231"/>
      <c r="Q127" s="231"/>
      <c r="R127" s="231"/>
      <c r="S127" s="231"/>
      <c r="T127" s="232"/>
      <c r="AT127" s="226" t="s">
        <v>159</v>
      </c>
      <c r="AU127" s="226" t="s">
        <v>83</v>
      </c>
      <c r="AV127" s="12" t="s">
        <v>83</v>
      </c>
      <c r="AW127" s="12" t="s">
        <v>35</v>
      </c>
      <c r="AX127" s="12" t="s">
        <v>72</v>
      </c>
      <c r="AY127" s="226" t="s">
        <v>148</v>
      </c>
    </row>
    <row r="128" s="11" customFormat="1">
      <c r="B128" s="218"/>
      <c r="D128" s="215" t="s">
        <v>159</v>
      </c>
      <c r="E128" s="219" t="s">
        <v>5</v>
      </c>
      <c r="F128" s="220" t="s">
        <v>1043</v>
      </c>
      <c r="H128" s="219" t="s">
        <v>5</v>
      </c>
      <c r="I128" s="221"/>
      <c r="L128" s="218"/>
      <c r="M128" s="222"/>
      <c r="N128" s="223"/>
      <c r="O128" s="223"/>
      <c r="P128" s="223"/>
      <c r="Q128" s="223"/>
      <c r="R128" s="223"/>
      <c r="S128" s="223"/>
      <c r="T128" s="224"/>
      <c r="AT128" s="219" t="s">
        <v>159</v>
      </c>
      <c r="AU128" s="219" t="s">
        <v>83</v>
      </c>
      <c r="AV128" s="11" t="s">
        <v>80</v>
      </c>
      <c r="AW128" s="11" t="s">
        <v>35</v>
      </c>
      <c r="AX128" s="11" t="s">
        <v>72</v>
      </c>
      <c r="AY128" s="219" t="s">
        <v>148</v>
      </c>
    </row>
    <row r="129" s="12" customFormat="1">
      <c r="B129" s="225"/>
      <c r="D129" s="215" t="s">
        <v>159</v>
      </c>
      <c r="E129" s="226" t="s">
        <v>5</v>
      </c>
      <c r="F129" s="227" t="s">
        <v>1054</v>
      </c>
      <c r="H129" s="228">
        <v>32</v>
      </c>
      <c r="I129" s="229"/>
      <c r="L129" s="225"/>
      <c r="M129" s="230"/>
      <c r="N129" s="231"/>
      <c r="O129" s="231"/>
      <c r="P129" s="231"/>
      <c r="Q129" s="231"/>
      <c r="R129" s="231"/>
      <c r="S129" s="231"/>
      <c r="T129" s="232"/>
      <c r="AT129" s="226" t="s">
        <v>159</v>
      </c>
      <c r="AU129" s="226" t="s">
        <v>83</v>
      </c>
      <c r="AV129" s="12" t="s">
        <v>83</v>
      </c>
      <c r="AW129" s="12" t="s">
        <v>35</v>
      </c>
      <c r="AX129" s="12" t="s">
        <v>72</v>
      </c>
      <c r="AY129" s="226" t="s">
        <v>148</v>
      </c>
    </row>
    <row r="130" s="11" customFormat="1">
      <c r="B130" s="218"/>
      <c r="D130" s="215" t="s">
        <v>159</v>
      </c>
      <c r="E130" s="219" t="s">
        <v>5</v>
      </c>
      <c r="F130" s="220" t="s">
        <v>1047</v>
      </c>
      <c r="H130" s="219" t="s">
        <v>5</v>
      </c>
      <c r="I130" s="221"/>
      <c r="L130" s="218"/>
      <c r="M130" s="222"/>
      <c r="N130" s="223"/>
      <c r="O130" s="223"/>
      <c r="P130" s="223"/>
      <c r="Q130" s="223"/>
      <c r="R130" s="223"/>
      <c r="S130" s="223"/>
      <c r="T130" s="224"/>
      <c r="AT130" s="219" t="s">
        <v>159</v>
      </c>
      <c r="AU130" s="219" t="s">
        <v>83</v>
      </c>
      <c r="AV130" s="11" t="s">
        <v>80</v>
      </c>
      <c r="AW130" s="11" t="s">
        <v>35</v>
      </c>
      <c r="AX130" s="11" t="s">
        <v>72</v>
      </c>
      <c r="AY130" s="219" t="s">
        <v>148</v>
      </c>
    </row>
    <row r="131" s="12" customFormat="1">
      <c r="B131" s="225"/>
      <c r="D131" s="215" t="s">
        <v>159</v>
      </c>
      <c r="E131" s="226" t="s">
        <v>5</v>
      </c>
      <c r="F131" s="227" t="s">
        <v>1055</v>
      </c>
      <c r="H131" s="228">
        <v>142.80000000000001</v>
      </c>
      <c r="I131" s="229"/>
      <c r="L131" s="225"/>
      <c r="M131" s="230"/>
      <c r="N131" s="231"/>
      <c r="O131" s="231"/>
      <c r="P131" s="231"/>
      <c r="Q131" s="231"/>
      <c r="R131" s="231"/>
      <c r="S131" s="231"/>
      <c r="T131" s="232"/>
      <c r="AT131" s="226" t="s">
        <v>159</v>
      </c>
      <c r="AU131" s="226" t="s">
        <v>83</v>
      </c>
      <c r="AV131" s="12" t="s">
        <v>83</v>
      </c>
      <c r="AW131" s="12" t="s">
        <v>35</v>
      </c>
      <c r="AX131" s="12" t="s">
        <v>72</v>
      </c>
      <c r="AY131" s="226" t="s">
        <v>148</v>
      </c>
    </row>
    <row r="132" s="13" customFormat="1">
      <c r="B132" s="233"/>
      <c r="D132" s="215" t="s">
        <v>159</v>
      </c>
      <c r="E132" s="234" t="s">
        <v>5</v>
      </c>
      <c r="F132" s="235" t="s">
        <v>186</v>
      </c>
      <c r="H132" s="236">
        <v>582.79999999999995</v>
      </c>
      <c r="I132" s="237"/>
      <c r="L132" s="233"/>
      <c r="M132" s="238"/>
      <c r="N132" s="239"/>
      <c r="O132" s="239"/>
      <c r="P132" s="239"/>
      <c r="Q132" s="239"/>
      <c r="R132" s="239"/>
      <c r="S132" s="239"/>
      <c r="T132" s="240"/>
      <c r="AT132" s="234" t="s">
        <v>159</v>
      </c>
      <c r="AU132" s="234" t="s">
        <v>83</v>
      </c>
      <c r="AV132" s="13" t="s">
        <v>155</v>
      </c>
      <c r="AW132" s="13" t="s">
        <v>35</v>
      </c>
      <c r="AX132" s="13" t="s">
        <v>80</v>
      </c>
      <c r="AY132" s="234" t="s">
        <v>148</v>
      </c>
    </row>
    <row r="133" s="1" customFormat="1" ht="16.5" customHeight="1">
      <c r="B133" s="202"/>
      <c r="C133" s="203" t="s">
        <v>221</v>
      </c>
      <c r="D133" s="203" t="s">
        <v>150</v>
      </c>
      <c r="E133" s="204" t="s">
        <v>237</v>
      </c>
      <c r="F133" s="205" t="s">
        <v>238</v>
      </c>
      <c r="G133" s="206" t="s">
        <v>229</v>
      </c>
      <c r="H133" s="207">
        <v>582.79999999999995</v>
      </c>
      <c r="I133" s="208"/>
      <c r="J133" s="209">
        <f>ROUND(I133*H133,2)</f>
        <v>0</v>
      </c>
      <c r="K133" s="205" t="s">
        <v>154</v>
      </c>
      <c r="L133" s="47"/>
      <c r="M133" s="210" t="s">
        <v>5</v>
      </c>
      <c r="N133" s="211" t="s">
        <v>43</v>
      </c>
      <c r="O133" s="48"/>
      <c r="P133" s="212">
        <f>O133*H133</f>
        <v>0</v>
      </c>
      <c r="Q133" s="212">
        <v>0</v>
      </c>
      <c r="R133" s="212">
        <f>Q133*H133</f>
        <v>0</v>
      </c>
      <c r="S133" s="212">
        <v>0</v>
      </c>
      <c r="T133" s="213">
        <f>S133*H133</f>
        <v>0</v>
      </c>
      <c r="AR133" s="25" t="s">
        <v>155</v>
      </c>
      <c r="AT133" s="25" t="s">
        <v>150</v>
      </c>
      <c r="AU133" s="25" t="s">
        <v>83</v>
      </c>
      <c r="AY133" s="25" t="s">
        <v>148</v>
      </c>
      <c r="BE133" s="214">
        <f>IF(N133="základní",J133,0)</f>
        <v>0</v>
      </c>
      <c r="BF133" s="214">
        <f>IF(N133="snížená",J133,0)</f>
        <v>0</v>
      </c>
      <c r="BG133" s="214">
        <f>IF(N133="zákl. přenesená",J133,0)</f>
        <v>0</v>
      </c>
      <c r="BH133" s="214">
        <f>IF(N133="sníž. přenesená",J133,0)</f>
        <v>0</v>
      </c>
      <c r="BI133" s="214">
        <f>IF(N133="nulová",J133,0)</f>
        <v>0</v>
      </c>
      <c r="BJ133" s="25" t="s">
        <v>80</v>
      </c>
      <c r="BK133" s="214">
        <f>ROUND(I133*H133,2)</f>
        <v>0</v>
      </c>
      <c r="BL133" s="25" t="s">
        <v>155</v>
      </c>
      <c r="BM133" s="25" t="s">
        <v>239</v>
      </c>
    </row>
    <row r="134" s="1" customFormat="1">
      <c r="B134" s="47"/>
      <c r="D134" s="215" t="s">
        <v>157</v>
      </c>
      <c r="F134" s="216" t="s">
        <v>240</v>
      </c>
      <c r="I134" s="176"/>
      <c r="L134" s="47"/>
      <c r="M134" s="217"/>
      <c r="N134" s="48"/>
      <c r="O134" s="48"/>
      <c r="P134" s="48"/>
      <c r="Q134" s="48"/>
      <c r="R134" s="48"/>
      <c r="S134" s="48"/>
      <c r="T134" s="86"/>
      <c r="AT134" s="25" t="s">
        <v>157</v>
      </c>
      <c r="AU134" s="25" t="s">
        <v>83</v>
      </c>
    </row>
    <row r="135" s="1" customFormat="1" ht="16.5" customHeight="1">
      <c r="B135" s="202"/>
      <c r="C135" s="203" t="s">
        <v>167</v>
      </c>
      <c r="D135" s="203" t="s">
        <v>150</v>
      </c>
      <c r="E135" s="204" t="s">
        <v>242</v>
      </c>
      <c r="F135" s="205" t="s">
        <v>243</v>
      </c>
      <c r="G135" s="206" t="s">
        <v>181</v>
      </c>
      <c r="H135" s="207">
        <v>246.03</v>
      </c>
      <c r="I135" s="208"/>
      <c r="J135" s="209">
        <f>ROUND(I135*H135,2)</f>
        <v>0</v>
      </c>
      <c r="K135" s="205" t="s">
        <v>154</v>
      </c>
      <c r="L135" s="47"/>
      <c r="M135" s="210" t="s">
        <v>5</v>
      </c>
      <c r="N135" s="211" t="s">
        <v>43</v>
      </c>
      <c r="O135" s="48"/>
      <c r="P135" s="212">
        <f>O135*H135</f>
        <v>0</v>
      </c>
      <c r="Q135" s="212">
        <v>0</v>
      </c>
      <c r="R135" s="212">
        <f>Q135*H135</f>
        <v>0</v>
      </c>
      <c r="S135" s="212">
        <v>0</v>
      </c>
      <c r="T135" s="213">
        <f>S135*H135</f>
        <v>0</v>
      </c>
      <c r="AR135" s="25" t="s">
        <v>155</v>
      </c>
      <c r="AT135" s="25" t="s">
        <v>150</v>
      </c>
      <c r="AU135" s="25" t="s">
        <v>83</v>
      </c>
      <c r="AY135" s="25" t="s">
        <v>148</v>
      </c>
      <c r="BE135" s="214">
        <f>IF(N135="základní",J135,0)</f>
        <v>0</v>
      </c>
      <c r="BF135" s="214">
        <f>IF(N135="snížená",J135,0)</f>
        <v>0</v>
      </c>
      <c r="BG135" s="214">
        <f>IF(N135="zákl. přenesená",J135,0)</f>
        <v>0</v>
      </c>
      <c r="BH135" s="214">
        <f>IF(N135="sníž. přenesená",J135,0)</f>
        <v>0</v>
      </c>
      <c r="BI135" s="214">
        <f>IF(N135="nulová",J135,0)</f>
        <v>0</v>
      </c>
      <c r="BJ135" s="25" t="s">
        <v>80</v>
      </c>
      <c r="BK135" s="214">
        <f>ROUND(I135*H135,2)</f>
        <v>0</v>
      </c>
      <c r="BL135" s="25" t="s">
        <v>155</v>
      </c>
      <c r="BM135" s="25" t="s">
        <v>244</v>
      </c>
    </row>
    <row r="136" s="1" customFormat="1">
      <c r="B136" s="47"/>
      <c r="D136" s="215" t="s">
        <v>157</v>
      </c>
      <c r="F136" s="216" t="s">
        <v>245</v>
      </c>
      <c r="I136" s="176"/>
      <c r="L136" s="47"/>
      <c r="M136" s="217"/>
      <c r="N136" s="48"/>
      <c r="O136" s="48"/>
      <c r="P136" s="48"/>
      <c r="Q136" s="48"/>
      <c r="R136" s="48"/>
      <c r="S136" s="48"/>
      <c r="T136" s="86"/>
      <c r="AT136" s="25" t="s">
        <v>157</v>
      </c>
      <c r="AU136" s="25" t="s">
        <v>83</v>
      </c>
    </row>
    <row r="137" s="12" customFormat="1">
      <c r="B137" s="225"/>
      <c r="D137" s="215" t="s">
        <v>159</v>
      </c>
      <c r="E137" s="226" t="s">
        <v>5</v>
      </c>
      <c r="F137" s="227" t="s">
        <v>1056</v>
      </c>
      <c r="H137" s="228">
        <v>246.03</v>
      </c>
      <c r="I137" s="229"/>
      <c r="L137" s="225"/>
      <c r="M137" s="230"/>
      <c r="N137" s="231"/>
      <c r="O137" s="231"/>
      <c r="P137" s="231"/>
      <c r="Q137" s="231"/>
      <c r="R137" s="231"/>
      <c r="S137" s="231"/>
      <c r="T137" s="232"/>
      <c r="AT137" s="226" t="s">
        <v>159</v>
      </c>
      <c r="AU137" s="226" t="s">
        <v>83</v>
      </c>
      <c r="AV137" s="12" t="s">
        <v>83</v>
      </c>
      <c r="AW137" s="12" t="s">
        <v>35</v>
      </c>
      <c r="AX137" s="12" t="s">
        <v>80</v>
      </c>
      <c r="AY137" s="226" t="s">
        <v>148</v>
      </c>
    </row>
    <row r="138" s="1" customFormat="1" ht="16.5" customHeight="1">
      <c r="B138" s="202"/>
      <c r="C138" s="203" t="s">
        <v>236</v>
      </c>
      <c r="D138" s="203" t="s">
        <v>150</v>
      </c>
      <c r="E138" s="204" t="s">
        <v>248</v>
      </c>
      <c r="F138" s="205" t="s">
        <v>249</v>
      </c>
      <c r="G138" s="206" t="s">
        <v>181</v>
      </c>
      <c r="H138" s="207">
        <v>246.03</v>
      </c>
      <c r="I138" s="208"/>
      <c r="J138" s="209">
        <f>ROUND(I138*H138,2)</f>
        <v>0</v>
      </c>
      <c r="K138" s="205" t="s">
        <v>154</v>
      </c>
      <c r="L138" s="47"/>
      <c r="M138" s="210" t="s">
        <v>5</v>
      </c>
      <c r="N138" s="211" t="s">
        <v>43</v>
      </c>
      <c r="O138" s="48"/>
      <c r="P138" s="212">
        <f>O138*H138</f>
        <v>0</v>
      </c>
      <c r="Q138" s="212">
        <v>0</v>
      </c>
      <c r="R138" s="212">
        <f>Q138*H138</f>
        <v>0</v>
      </c>
      <c r="S138" s="212">
        <v>0</v>
      </c>
      <c r="T138" s="213">
        <f>S138*H138</f>
        <v>0</v>
      </c>
      <c r="AR138" s="25" t="s">
        <v>155</v>
      </c>
      <c r="AT138" s="25" t="s">
        <v>150</v>
      </c>
      <c r="AU138" s="25" t="s">
        <v>83</v>
      </c>
      <c r="AY138" s="25" t="s">
        <v>148</v>
      </c>
      <c r="BE138" s="214">
        <f>IF(N138="základní",J138,0)</f>
        <v>0</v>
      </c>
      <c r="BF138" s="214">
        <f>IF(N138="snížená",J138,0)</f>
        <v>0</v>
      </c>
      <c r="BG138" s="214">
        <f>IF(N138="zákl. přenesená",J138,0)</f>
        <v>0</v>
      </c>
      <c r="BH138" s="214">
        <f>IF(N138="sníž. přenesená",J138,0)</f>
        <v>0</v>
      </c>
      <c r="BI138" s="214">
        <f>IF(N138="nulová",J138,0)</f>
        <v>0</v>
      </c>
      <c r="BJ138" s="25" t="s">
        <v>80</v>
      </c>
      <c r="BK138" s="214">
        <f>ROUND(I138*H138,2)</f>
        <v>0</v>
      </c>
      <c r="BL138" s="25" t="s">
        <v>155</v>
      </c>
      <c r="BM138" s="25" t="s">
        <v>250</v>
      </c>
    </row>
    <row r="139" s="1" customFormat="1">
      <c r="B139" s="47"/>
      <c r="D139" s="215" t="s">
        <v>157</v>
      </c>
      <c r="F139" s="216" t="s">
        <v>251</v>
      </c>
      <c r="I139" s="176"/>
      <c r="L139" s="47"/>
      <c r="M139" s="217"/>
      <c r="N139" s="48"/>
      <c r="O139" s="48"/>
      <c r="P139" s="48"/>
      <c r="Q139" s="48"/>
      <c r="R139" s="48"/>
      <c r="S139" s="48"/>
      <c r="T139" s="86"/>
      <c r="AT139" s="25" t="s">
        <v>157</v>
      </c>
      <c r="AU139" s="25" t="s">
        <v>83</v>
      </c>
    </row>
    <row r="140" s="12" customFormat="1">
      <c r="B140" s="225"/>
      <c r="D140" s="215" t="s">
        <v>159</v>
      </c>
      <c r="E140" s="226" t="s">
        <v>5</v>
      </c>
      <c r="F140" s="227" t="s">
        <v>1057</v>
      </c>
      <c r="H140" s="228">
        <v>246.03</v>
      </c>
      <c r="I140" s="229"/>
      <c r="L140" s="225"/>
      <c r="M140" s="230"/>
      <c r="N140" s="231"/>
      <c r="O140" s="231"/>
      <c r="P140" s="231"/>
      <c r="Q140" s="231"/>
      <c r="R140" s="231"/>
      <c r="S140" s="231"/>
      <c r="T140" s="232"/>
      <c r="AT140" s="226" t="s">
        <v>159</v>
      </c>
      <c r="AU140" s="226" t="s">
        <v>83</v>
      </c>
      <c r="AV140" s="12" t="s">
        <v>83</v>
      </c>
      <c r="AW140" s="12" t="s">
        <v>35</v>
      </c>
      <c r="AX140" s="12" t="s">
        <v>72</v>
      </c>
      <c r="AY140" s="226" t="s">
        <v>148</v>
      </c>
    </row>
    <row r="141" s="13" customFormat="1">
      <c r="B141" s="233"/>
      <c r="D141" s="215" t="s">
        <v>159</v>
      </c>
      <c r="E141" s="234" t="s">
        <v>5</v>
      </c>
      <c r="F141" s="235" t="s">
        <v>186</v>
      </c>
      <c r="H141" s="236">
        <v>246.03</v>
      </c>
      <c r="I141" s="237"/>
      <c r="L141" s="233"/>
      <c r="M141" s="238"/>
      <c r="N141" s="239"/>
      <c r="O141" s="239"/>
      <c r="P141" s="239"/>
      <c r="Q141" s="239"/>
      <c r="R141" s="239"/>
      <c r="S141" s="239"/>
      <c r="T141" s="240"/>
      <c r="AT141" s="234" t="s">
        <v>159</v>
      </c>
      <c r="AU141" s="234" t="s">
        <v>83</v>
      </c>
      <c r="AV141" s="13" t="s">
        <v>155</v>
      </c>
      <c r="AW141" s="13" t="s">
        <v>35</v>
      </c>
      <c r="AX141" s="13" t="s">
        <v>80</v>
      </c>
      <c r="AY141" s="234" t="s">
        <v>148</v>
      </c>
    </row>
    <row r="142" s="1" customFormat="1" ht="16.5" customHeight="1">
      <c r="B142" s="202"/>
      <c r="C142" s="203" t="s">
        <v>241</v>
      </c>
      <c r="D142" s="203" t="s">
        <v>150</v>
      </c>
      <c r="E142" s="204" t="s">
        <v>254</v>
      </c>
      <c r="F142" s="205" t="s">
        <v>255</v>
      </c>
      <c r="G142" s="206" t="s">
        <v>256</v>
      </c>
      <c r="H142" s="207">
        <v>393.64800000000002</v>
      </c>
      <c r="I142" s="208"/>
      <c r="J142" s="209">
        <f>ROUND(I142*H142,2)</f>
        <v>0</v>
      </c>
      <c r="K142" s="205" t="s">
        <v>154</v>
      </c>
      <c r="L142" s="47"/>
      <c r="M142" s="210" t="s">
        <v>5</v>
      </c>
      <c r="N142" s="211" t="s">
        <v>43</v>
      </c>
      <c r="O142" s="48"/>
      <c r="P142" s="212">
        <f>O142*H142</f>
        <v>0</v>
      </c>
      <c r="Q142" s="212">
        <v>0</v>
      </c>
      <c r="R142" s="212">
        <f>Q142*H142</f>
        <v>0</v>
      </c>
      <c r="S142" s="212">
        <v>0</v>
      </c>
      <c r="T142" s="213">
        <f>S142*H142</f>
        <v>0</v>
      </c>
      <c r="AR142" s="25" t="s">
        <v>155</v>
      </c>
      <c r="AT142" s="25" t="s">
        <v>150</v>
      </c>
      <c r="AU142" s="25" t="s">
        <v>83</v>
      </c>
      <c r="AY142" s="25" t="s">
        <v>148</v>
      </c>
      <c r="BE142" s="214">
        <f>IF(N142="základní",J142,0)</f>
        <v>0</v>
      </c>
      <c r="BF142" s="214">
        <f>IF(N142="snížená",J142,0)</f>
        <v>0</v>
      </c>
      <c r="BG142" s="214">
        <f>IF(N142="zákl. přenesená",J142,0)</f>
        <v>0</v>
      </c>
      <c r="BH142" s="214">
        <f>IF(N142="sníž. přenesená",J142,0)</f>
        <v>0</v>
      </c>
      <c r="BI142" s="214">
        <f>IF(N142="nulová",J142,0)</f>
        <v>0</v>
      </c>
      <c r="BJ142" s="25" t="s">
        <v>80</v>
      </c>
      <c r="BK142" s="214">
        <f>ROUND(I142*H142,2)</f>
        <v>0</v>
      </c>
      <c r="BL142" s="25" t="s">
        <v>155</v>
      </c>
      <c r="BM142" s="25" t="s">
        <v>257</v>
      </c>
    </row>
    <row r="143" s="1" customFormat="1">
      <c r="B143" s="47"/>
      <c r="D143" s="215" t="s">
        <v>157</v>
      </c>
      <c r="F143" s="216" t="s">
        <v>258</v>
      </c>
      <c r="I143" s="176"/>
      <c r="L143" s="47"/>
      <c r="M143" s="217"/>
      <c r="N143" s="48"/>
      <c r="O143" s="48"/>
      <c r="P143" s="48"/>
      <c r="Q143" s="48"/>
      <c r="R143" s="48"/>
      <c r="S143" s="48"/>
      <c r="T143" s="86"/>
      <c r="AT143" s="25" t="s">
        <v>157</v>
      </c>
      <c r="AU143" s="25" t="s">
        <v>83</v>
      </c>
    </row>
    <row r="144" s="12" customFormat="1">
      <c r="B144" s="225"/>
      <c r="D144" s="215" t="s">
        <v>159</v>
      </c>
      <c r="E144" s="226" t="s">
        <v>5</v>
      </c>
      <c r="F144" s="227" t="s">
        <v>1058</v>
      </c>
      <c r="H144" s="228">
        <v>393.64800000000002</v>
      </c>
      <c r="I144" s="229"/>
      <c r="L144" s="225"/>
      <c r="M144" s="230"/>
      <c r="N144" s="231"/>
      <c r="O144" s="231"/>
      <c r="P144" s="231"/>
      <c r="Q144" s="231"/>
      <c r="R144" s="231"/>
      <c r="S144" s="231"/>
      <c r="T144" s="232"/>
      <c r="AT144" s="226" t="s">
        <v>159</v>
      </c>
      <c r="AU144" s="226" t="s">
        <v>83</v>
      </c>
      <c r="AV144" s="12" t="s">
        <v>83</v>
      </c>
      <c r="AW144" s="12" t="s">
        <v>35</v>
      </c>
      <c r="AX144" s="12" t="s">
        <v>80</v>
      </c>
      <c r="AY144" s="226" t="s">
        <v>148</v>
      </c>
    </row>
    <row r="145" s="1" customFormat="1" ht="16.5" customHeight="1">
      <c r="B145" s="202"/>
      <c r="C145" s="203" t="s">
        <v>247</v>
      </c>
      <c r="D145" s="203" t="s">
        <v>150</v>
      </c>
      <c r="E145" s="204" t="s">
        <v>260</v>
      </c>
      <c r="F145" s="205" t="s">
        <v>261</v>
      </c>
      <c r="G145" s="206" t="s">
        <v>181</v>
      </c>
      <c r="H145" s="207">
        <v>152.285</v>
      </c>
      <c r="I145" s="208"/>
      <c r="J145" s="209">
        <f>ROUND(I145*H145,2)</f>
        <v>0</v>
      </c>
      <c r="K145" s="205" t="s">
        <v>154</v>
      </c>
      <c r="L145" s="47"/>
      <c r="M145" s="210" t="s">
        <v>5</v>
      </c>
      <c r="N145" s="211" t="s">
        <v>43</v>
      </c>
      <c r="O145" s="48"/>
      <c r="P145" s="212">
        <f>O145*H145</f>
        <v>0</v>
      </c>
      <c r="Q145" s="212">
        <v>0</v>
      </c>
      <c r="R145" s="212">
        <f>Q145*H145</f>
        <v>0</v>
      </c>
      <c r="S145" s="212">
        <v>0</v>
      </c>
      <c r="T145" s="213">
        <f>S145*H145</f>
        <v>0</v>
      </c>
      <c r="AR145" s="25" t="s">
        <v>155</v>
      </c>
      <c r="AT145" s="25" t="s">
        <v>150</v>
      </c>
      <c r="AU145" s="25" t="s">
        <v>83</v>
      </c>
      <c r="AY145" s="25" t="s">
        <v>148</v>
      </c>
      <c r="BE145" s="214">
        <f>IF(N145="základní",J145,0)</f>
        <v>0</v>
      </c>
      <c r="BF145" s="214">
        <f>IF(N145="snížená",J145,0)</f>
        <v>0</v>
      </c>
      <c r="BG145" s="214">
        <f>IF(N145="zákl. přenesená",J145,0)</f>
        <v>0</v>
      </c>
      <c r="BH145" s="214">
        <f>IF(N145="sníž. přenesená",J145,0)</f>
        <v>0</v>
      </c>
      <c r="BI145" s="214">
        <f>IF(N145="nulová",J145,0)</f>
        <v>0</v>
      </c>
      <c r="BJ145" s="25" t="s">
        <v>80</v>
      </c>
      <c r="BK145" s="214">
        <f>ROUND(I145*H145,2)</f>
        <v>0</v>
      </c>
      <c r="BL145" s="25" t="s">
        <v>155</v>
      </c>
      <c r="BM145" s="25" t="s">
        <v>262</v>
      </c>
    </row>
    <row r="146" s="1" customFormat="1">
      <c r="B146" s="47"/>
      <c r="D146" s="215" t="s">
        <v>157</v>
      </c>
      <c r="F146" s="216" t="s">
        <v>263</v>
      </c>
      <c r="I146" s="176"/>
      <c r="L146" s="47"/>
      <c r="M146" s="217"/>
      <c r="N146" s="48"/>
      <c r="O146" s="48"/>
      <c r="P146" s="48"/>
      <c r="Q146" s="48"/>
      <c r="R146" s="48"/>
      <c r="S146" s="48"/>
      <c r="T146" s="86"/>
      <c r="AT146" s="25" t="s">
        <v>157</v>
      </c>
      <c r="AU146" s="25" t="s">
        <v>83</v>
      </c>
    </row>
    <row r="147" s="11" customFormat="1">
      <c r="B147" s="218"/>
      <c r="D147" s="215" t="s">
        <v>159</v>
      </c>
      <c r="E147" s="219" t="s">
        <v>5</v>
      </c>
      <c r="F147" s="220" t="s">
        <v>264</v>
      </c>
      <c r="H147" s="219" t="s">
        <v>5</v>
      </c>
      <c r="I147" s="221"/>
      <c r="L147" s="218"/>
      <c r="M147" s="222"/>
      <c r="N147" s="223"/>
      <c r="O147" s="223"/>
      <c r="P147" s="223"/>
      <c r="Q147" s="223"/>
      <c r="R147" s="223"/>
      <c r="S147" s="223"/>
      <c r="T147" s="224"/>
      <c r="AT147" s="219" t="s">
        <v>159</v>
      </c>
      <c r="AU147" s="219" t="s">
        <v>83</v>
      </c>
      <c r="AV147" s="11" t="s">
        <v>80</v>
      </c>
      <c r="AW147" s="11" t="s">
        <v>35</v>
      </c>
      <c r="AX147" s="11" t="s">
        <v>72</v>
      </c>
      <c r="AY147" s="219" t="s">
        <v>148</v>
      </c>
    </row>
    <row r="148" s="12" customFormat="1">
      <c r="B148" s="225"/>
      <c r="D148" s="215" t="s">
        <v>159</v>
      </c>
      <c r="E148" s="226" t="s">
        <v>5</v>
      </c>
      <c r="F148" s="227" t="s">
        <v>1057</v>
      </c>
      <c r="H148" s="228">
        <v>246.03</v>
      </c>
      <c r="I148" s="229"/>
      <c r="L148" s="225"/>
      <c r="M148" s="230"/>
      <c r="N148" s="231"/>
      <c r="O148" s="231"/>
      <c r="P148" s="231"/>
      <c r="Q148" s="231"/>
      <c r="R148" s="231"/>
      <c r="S148" s="231"/>
      <c r="T148" s="232"/>
      <c r="AT148" s="226" t="s">
        <v>159</v>
      </c>
      <c r="AU148" s="226" t="s">
        <v>83</v>
      </c>
      <c r="AV148" s="12" t="s">
        <v>83</v>
      </c>
      <c r="AW148" s="12" t="s">
        <v>35</v>
      </c>
      <c r="AX148" s="12" t="s">
        <v>72</v>
      </c>
      <c r="AY148" s="226" t="s">
        <v>148</v>
      </c>
    </row>
    <row r="149" s="12" customFormat="1">
      <c r="B149" s="225"/>
      <c r="D149" s="215" t="s">
        <v>159</v>
      </c>
      <c r="E149" s="226" t="s">
        <v>5</v>
      </c>
      <c r="F149" s="227" t="s">
        <v>1059</v>
      </c>
      <c r="H149" s="228">
        <v>-34.395000000000003</v>
      </c>
      <c r="I149" s="229"/>
      <c r="L149" s="225"/>
      <c r="M149" s="230"/>
      <c r="N149" s="231"/>
      <c r="O149" s="231"/>
      <c r="P149" s="231"/>
      <c r="Q149" s="231"/>
      <c r="R149" s="231"/>
      <c r="S149" s="231"/>
      <c r="T149" s="232"/>
      <c r="AT149" s="226" t="s">
        <v>159</v>
      </c>
      <c r="AU149" s="226" t="s">
        <v>83</v>
      </c>
      <c r="AV149" s="12" t="s">
        <v>83</v>
      </c>
      <c r="AW149" s="12" t="s">
        <v>35</v>
      </c>
      <c r="AX149" s="12" t="s">
        <v>72</v>
      </c>
      <c r="AY149" s="226" t="s">
        <v>148</v>
      </c>
    </row>
    <row r="150" s="12" customFormat="1">
      <c r="B150" s="225"/>
      <c r="D150" s="215" t="s">
        <v>159</v>
      </c>
      <c r="E150" s="226" t="s">
        <v>5</v>
      </c>
      <c r="F150" s="227" t="s">
        <v>1060</v>
      </c>
      <c r="H150" s="228">
        <v>-58.725000000000001</v>
      </c>
      <c r="I150" s="229"/>
      <c r="L150" s="225"/>
      <c r="M150" s="230"/>
      <c r="N150" s="231"/>
      <c r="O150" s="231"/>
      <c r="P150" s="231"/>
      <c r="Q150" s="231"/>
      <c r="R150" s="231"/>
      <c r="S150" s="231"/>
      <c r="T150" s="232"/>
      <c r="AT150" s="226" t="s">
        <v>159</v>
      </c>
      <c r="AU150" s="226" t="s">
        <v>83</v>
      </c>
      <c r="AV150" s="12" t="s">
        <v>83</v>
      </c>
      <c r="AW150" s="12" t="s">
        <v>35</v>
      </c>
      <c r="AX150" s="12" t="s">
        <v>72</v>
      </c>
      <c r="AY150" s="226" t="s">
        <v>148</v>
      </c>
    </row>
    <row r="151" s="12" customFormat="1">
      <c r="B151" s="225"/>
      <c r="D151" s="215" t="s">
        <v>159</v>
      </c>
      <c r="E151" s="226" t="s">
        <v>5</v>
      </c>
      <c r="F151" s="227" t="s">
        <v>1061</v>
      </c>
      <c r="H151" s="228">
        <v>-0.625</v>
      </c>
      <c r="I151" s="229"/>
      <c r="L151" s="225"/>
      <c r="M151" s="230"/>
      <c r="N151" s="231"/>
      <c r="O151" s="231"/>
      <c r="P151" s="231"/>
      <c r="Q151" s="231"/>
      <c r="R151" s="231"/>
      <c r="S151" s="231"/>
      <c r="T151" s="232"/>
      <c r="AT151" s="226" t="s">
        <v>159</v>
      </c>
      <c r="AU151" s="226" t="s">
        <v>83</v>
      </c>
      <c r="AV151" s="12" t="s">
        <v>83</v>
      </c>
      <c r="AW151" s="12" t="s">
        <v>35</v>
      </c>
      <c r="AX151" s="12" t="s">
        <v>72</v>
      </c>
      <c r="AY151" s="226" t="s">
        <v>148</v>
      </c>
    </row>
    <row r="152" s="13" customFormat="1">
      <c r="B152" s="233"/>
      <c r="D152" s="215" t="s">
        <v>159</v>
      </c>
      <c r="E152" s="234" t="s">
        <v>5</v>
      </c>
      <c r="F152" s="235" t="s">
        <v>186</v>
      </c>
      <c r="H152" s="236">
        <v>152.285</v>
      </c>
      <c r="I152" s="237"/>
      <c r="L152" s="233"/>
      <c r="M152" s="238"/>
      <c r="N152" s="239"/>
      <c r="O152" s="239"/>
      <c r="P152" s="239"/>
      <c r="Q152" s="239"/>
      <c r="R152" s="239"/>
      <c r="S152" s="239"/>
      <c r="T152" s="240"/>
      <c r="AT152" s="234" t="s">
        <v>159</v>
      </c>
      <c r="AU152" s="234" t="s">
        <v>83</v>
      </c>
      <c r="AV152" s="13" t="s">
        <v>155</v>
      </c>
      <c r="AW152" s="13" t="s">
        <v>35</v>
      </c>
      <c r="AX152" s="13" t="s">
        <v>80</v>
      </c>
      <c r="AY152" s="234" t="s">
        <v>148</v>
      </c>
    </row>
    <row r="153" s="1" customFormat="1" ht="16.5" customHeight="1">
      <c r="B153" s="202"/>
      <c r="C153" s="249" t="s">
        <v>253</v>
      </c>
      <c r="D153" s="249" t="s">
        <v>270</v>
      </c>
      <c r="E153" s="250" t="s">
        <v>271</v>
      </c>
      <c r="F153" s="251" t="s">
        <v>272</v>
      </c>
      <c r="G153" s="252" t="s">
        <v>256</v>
      </c>
      <c r="H153" s="253">
        <v>274.113</v>
      </c>
      <c r="I153" s="254"/>
      <c r="J153" s="255">
        <f>ROUND(I153*H153,2)</f>
        <v>0</v>
      </c>
      <c r="K153" s="251" t="s">
        <v>5</v>
      </c>
      <c r="L153" s="256"/>
      <c r="M153" s="257" t="s">
        <v>5</v>
      </c>
      <c r="N153" s="258" t="s">
        <v>43</v>
      </c>
      <c r="O153" s="48"/>
      <c r="P153" s="212">
        <f>O153*H153</f>
        <v>0</v>
      </c>
      <c r="Q153" s="212">
        <v>0</v>
      </c>
      <c r="R153" s="212">
        <f>Q153*H153</f>
        <v>0</v>
      </c>
      <c r="S153" s="212">
        <v>0</v>
      </c>
      <c r="T153" s="213">
        <f>S153*H153</f>
        <v>0</v>
      </c>
      <c r="AR153" s="25" t="s">
        <v>214</v>
      </c>
      <c r="AT153" s="25" t="s">
        <v>270</v>
      </c>
      <c r="AU153" s="25" t="s">
        <v>83</v>
      </c>
      <c r="AY153" s="25" t="s">
        <v>148</v>
      </c>
      <c r="BE153" s="214">
        <f>IF(N153="základní",J153,0)</f>
        <v>0</v>
      </c>
      <c r="BF153" s="214">
        <f>IF(N153="snížená",J153,0)</f>
        <v>0</v>
      </c>
      <c r="BG153" s="214">
        <f>IF(N153="zákl. přenesená",J153,0)</f>
        <v>0</v>
      </c>
      <c r="BH153" s="214">
        <f>IF(N153="sníž. přenesená",J153,0)</f>
        <v>0</v>
      </c>
      <c r="BI153" s="214">
        <f>IF(N153="nulová",J153,0)</f>
        <v>0</v>
      </c>
      <c r="BJ153" s="25" t="s">
        <v>80</v>
      </c>
      <c r="BK153" s="214">
        <f>ROUND(I153*H153,2)</f>
        <v>0</v>
      </c>
      <c r="BL153" s="25" t="s">
        <v>155</v>
      </c>
      <c r="BM153" s="25" t="s">
        <v>273</v>
      </c>
    </row>
    <row r="154" s="1" customFormat="1">
      <c r="B154" s="47"/>
      <c r="D154" s="215" t="s">
        <v>157</v>
      </c>
      <c r="F154" s="216" t="s">
        <v>272</v>
      </c>
      <c r="I154" s="176"/>
      <c r="L154" s="47"/>
      <c r="M154" s="217"/>
      <c r="N154" s="48"/>
      <c r="O154" s="48"/>
      <c r="P154" s="48"/>
      <c r="Q154" s="48"/>
      <c r="R154" s="48"/>
      <c r="S154" s="48"/>
      <c r="T154" s="86"/>
      <c r="AT154" s="25" t="s">
        <v>157</v>
      </c>
      <c r="AU154" s="25" t="s">
        <v>83</v>
      </c>
    </row>
    <row r="155" s="12" customFormat="1">
      <c r="B155" s="225"/>
      <c r="D155" s="215" t="s">
        <v>159</v>
      </c>
      <c r="E155" s="226" t="s">
        <v>5</v>
      </c>
      <c r="F155" s="227" t="s">
        <v>1062</v>
      </c>
      <c r="H155" s="228">
        <v>274.113</v>
      </c>
      <c r="I155" s="229"/>
      <c r="L155" s="225"/>
      <c r="M155" s="230"/>
      <c r="N155" s="231"/>
      <c r="O155" s="231"/>
      <c r="P155" s="231"/>
      <c r="Q155" s="231"/>
      <c r="R155" s="231"/>
      <c r="S155" s="231"/>
      <c r="T155" s="232"/>
      <c r="AT155" s="226" t="s">
        <v>159</v>
      </c>
      <c r="AU155" s="226" t="s">
        <v>83</v>
      </c>
      <c r="AV155" s="12" t="s">
        <v>83</v>
      </c>
      <c r="AW155" s="12" t="s">
        <v>35</v>
      </c>
      <c r="AX155" s="12" t="s">
        <v>80</v>
      </c>
      <c r="AY155" s="226" t="s">
        <v>148</v>
      </c>
    </row>
    <row r="156" s="1" customFormat="1" ht="16.5" customHeight="1">
      <c r="B156" s="202"/>
      <c r="C156" s="203" t="s">
        <v>11</v>
      </c>
      <c r="D156" s="203" t="s">
        <v>150</v>
      </c>
      <c r="E156" s="204" t="s">
        <v>276</v>
      </c>
      <c r="F156" s="205" t="s">
        <v>277</v>
      </c>
      <c r="G156" s="206" t="s">
        <v>181</v>
      </c>
      <c r="H156" s="207">
        <v>3</v>
      </c>
      <c r="I156" s="208"/>
      <c r="J156" s="209">
        <f>ROUND(I156*H156,2)</f>
        <v>0</v>
      </c>
      <c r="K156" s="205" t="s">
        <v>154</v>
      </c>
      <c r="L156" s="47"/>
      <c r="M156" s="210" t="s">
        <v>5</v>
      </c>
      <c r="N156" s="211" t="s">
        <v>43</v>
      </c>
      <c r="O156" s="48"/>
      <c r="P156" s="212">
        <f>O156*H156</f>
        <v>0</v>
      </c>
      <c r="Q156" s="212">
        <v>0</v>
      </c>
      <c r="R156" s="212">
        <f>Q156*H156</f>
        <v>0</v>
      </c>
      <c r="S156" s="212">
        <v>0</v>
      </c>
      <c r="T156" s="213">
        <f>S156*H156</f>
        <v>0</v>
      </c>
      <c r="AR156" s="25" t="s">
        <v>155</v>
      </c>
      <c r="AT156" s="25" t="s">
        <v>150</v>
      </c>
      <c r="AU156" s="25" t="s">
        <v>83</v>
      </c>
      <c r="AY156" s="25" t="s">
        <v>148</v>
      </c>
      <c r="BE156" s="214">
        <f>IF(N156="základní",J156,0)</f>
        <v>0</v>
      </c>
      <c r="BF156" s="214">
        <f>IF(N156="snížená",J156,0)</f>
        <v>0</v>
      </c>
      <c r="BG156" s="214">
        <f>IF(N156="zákl. přenesená",J156,0)</f>
        <v>0</v>
      </c>
      <c r="BH156" s="214">
        <f>IF(N156="sníž. přenesená",J156,0)</f>
        <v>0</v>
      </c>
      <c r="BI156" s="214">
        <f>IF(N156="nulová",J156,0)</f>
        <v>0</v>
      </c>
      <c r="BJ156" s="25" t="s">
        <v>80</v>
      </c>
      <c r="BK156" s="214">
        <f>ROUND(I156*H156,2)</f>
        <v>0</v>
      </c>
      <c r="BL156" s="25" t="s">
        <v>155</v>
      </c>
      <c r="BM156" s="25" t="s">
        <v>1063</v>
      </c>
    </row>
    <row r="157" s="1" customFormat="1">
      <c r="B157" s="47"/>
      <c r="D157" s="215" t="s">
        <v>157</v>
      </c>
      <c r="F157" s="216" t="s">
        <v>279</v>
      </c>
      <c r="I157" s="176"/>
      <c r="L157" s="47"/>
      <c r="M157" s="217"/>
      <c r="N157" s="48"/>
      <c r="O157" s="48"/>
      <c r="P157" s="48"/>
      <c r="Q157" s="48"/>
      <c r="R157" s="48"/>
      <c r="S157" s="48"/>
      <c r="T157" s="86"/>
      <c r="AT157" s="25" t="s">
        <v>157</v>
      </c>
      <c r="AU157" s="25" t="s">
        <v>83</v>
      </c>
    </row>
    <row r="158" s="11" customFormat="1">
      <c r="B158" s="218"/>
      <c r="D158" s="215" t="s">
        <v>159</v>
      </c>
      <c r="E158" s="219" t="s">
        <v>5</v>
      </c>
      <c r="F158" s="220" t="s">
        <v>687</v>
      </c>
      <c r="H158" s="219" t="s">
        <v>5</v>
      </c>
      <c r="I158" s="221"/>
      <c r="L158" s="218"/>
      <c r="M158" s="222"/>
      <c r="N158" s="223"/>
      <c r="O158" s="223"/>
      <c r="P158" s="223"/>
      <c r="Q158" s="223"/>
      <c r="R158" s="223"/>
      <c r="S158" s="223"/>
      <c r="T158" s="224"/>
      <c r="AT158" s="219" t="s">
        <v>159</v>
      </c>
      <c r="AU158" s="219" t="s">
        <v>83</v>
      </c>
      <c r="AV158" s="11" t="s">
        <v>80</v>
      </c>
      <c r="AW158" s="11" t="s">
        <v>35</v>
      </c>
      <c r="AX158" s="11" t="s">
        <v>72</v>
      </c>
      <c r="AY158" s="219" t="s">
        <v>148</v>
      </c>
    </row>
    <row r="159" s="12" customFormat="1">
      <c r="B159" s="225"/>
      <c r="D159" s="215" t="s">
        <v>159</v>
      </c>
      <c r="E159" s="226" t="s">
        <v>5</v>
      </c>
      <c r="F159" s="227" t="s">
        <v>1064</v>
      </c>
      <c r="H159" s="228">
        <v>3</v>
      </c>
      <c r="I159" s="229"/>
      <c r="L159" s="225"/>
      <c r="M159" s="230"/>
      <c r="N159" s="231"/>
      <c r="O159" s="231"/>
      <c r="P159" s="231"/>
      <c r="Q159" s="231"/>
      <c r="R159" s="231"/>
      <c r="S159" s="231"/>
      <c r="T159" s="232"/>
      <c r="AT159" s="226" t="s">
        <v>159</v>
      </c>
      <c r="AU159" s="226" t="s">
        <v>83</v>
      </c>
      <c r="AV159" s="12" t="s">
        <v>83</v>
      </c>
      <c r="AW159" s="12" t="s">
        <v>35</v>
      </c>
      <c r="AX159" s="12" t="s">
        <v>80</v>
      </c>
      <c r="AY159" s="226" t="s">
        <v>148</v>
      </c>
    </row>
    <row r="160" s="1" customFormat="1" ht="16.5" customHeight="1">
      <c r="B160" s="202"/>
      <c r="C160" s="203" t="s">
        <v>269</v>
      </c>
      <c r="D160" s="203" t="s">
        <v>150</v>
      </c>
      <c r="E160" s="204" t="s">
        <v>838</v>
      </c>
      <c r="F160" s="205" t="s">
        <v>839</v>
      </c>
      <c r="G160" s="206" t="s">
        <v>181</v>
      </c>
      <c r="H160" s="207">
        <v>3</v>
      </c>
      <c r="I160" s="208"/>
      <c r="J160" s="209">
        <f>ROUND(I160*H160,2)</f>
        <v>0</v>
      </c>
      <c r="K160" s="205" t="s">
        <v>154</v>
      </c>
      <c r="L160" s="47"/>
      <c r="M160" s="210" t="s">
        <v>5</v>
      </c>
      <c r="N160" s="211" t="s">
        <v>43</v>
      </c>
      <c r="O160" s="48"/>
      <c r="P160" s="212">
        <f>O160*H160</f>
        <v>0</v>
      </c>
      <c r="Q160" s="212">
        <v>0</v>
      </c>
      <c r="R160" s="212">
        <f>Q160*H160</f>
        <v>0</v>
      </c>
      <c r="S160" s="212">
        <v>0</v>
      </c>
      <c r="T160" s="213">
        <f>S160*H160</f>
        <v>0</v>
      </c>
      <c r="AR160" s="25" t="s">
        <v>155</v>
      </c>
      <c r="AT160" s="25" t="s">
        <v>150</v>
      </c>
      <c r="AU160" s="25" t="s">
        <v>83</v>
      </c>
      <c r="AY160" s="25" t="s">
        <v>148</v>
      </c>
      <c r="BE160" s="214">
        <f>IF(N160="základní",J160,0)</f>
        <v>0</v>
      </c>
      <c r="BF160" s="214">
        <f>IF(N160="snížená",J160,0)</f>
        <v>0</v>
      </c>
      <c r="BG160" s="214">
        <f>IF(N160="zákl. přenesená",J160,0)</f>
        <v>0</v>
      </c>
      <c r="BH160" s="214">
        <f>IF(N160="sníž. přenesená",J160,0)</f>
        <v>0</v>
      </c>
      <c r="BI160" s="214">
        <f>IF(N160="nulová",J160,0)</f>
        <v>0</v>
      </c>
      <c r="BJ160" s="25" t="s">
        <v>80</v>
      </c>
      <c r="BK160" s="214">
        <f>ROUND(I160*H160,2)</f>
        <v>0</v>
      </c>
      <c r="BL160" s="25" t="s">
        <v>155</v>
      </c>
      <c r="BM160" s="25" t="s">
        <v>1065</v>
      </c>
    </row>
    <row r="161" s="1" customFormat="1">
      <c r="B161" s="47"/>
      <c r="D161" s="215" t="s">
        <v>157</v>
      </c>
      <c r="F161" s="216" t="s">
        <v>841</v>
      </c>
      <c r="I161" s="176"/>
      <c r="L161" s="47"/>
      <c r="M161" s="217"/>
      <c r="N161" s="48"/>
      <c r="O161" s="48"/>
      <c r="P161" s="48"/>
      <c r="Q161" s="48"/>
      <c r="R161" s="48"/>
      <c r="S161" s="48"/>
      <c r="T161" s="86"/>
      <c r="AT161" s="25" t="s">
        <v>157</v>
      </c>
      <c r="AU161" s="25" t="s">
        <v>83</v>
      </c>
    </row>
    <row r="162" s="11" customFormat="1">
      <c r="B162" s="218"/>
      <c r="D162" s="215" t="s">
        <v>159</v>
      </c>
      <c r="E162" s="219" t="s">
        <v>5</v>
      </c>
      <c r="F162" s="220" t="s">
        <v>687</v>
      </c>
      <c r="H162" s="219" t="s">
        <v>5</v>
      </c>
      <c r="I162" s="221"/>
      <c r="L162" s="218"/>
      <c r="M162" s="222"/>
      <c r="N162" s="223"/>
      <c r="O162" s="223"/>
      <c r="P162" s="223"/>
      <c r="Q162" s="223"/>
      <c r="R162" s="223"/>
      <c r="S162" s="223"/>
      <c r="T162" s="224"/>
      <c r="AT162" s="219" t="s">
        <v>159</v>
      </c>
      <c r="AU162" s="219" t="s">
        <v>83</v>
      </c>
      <c r="AV162" s="11" t="s">
        <v>80</v>
      </c>
      <c r="AW162" s="11" t="s">
        <v>35</v>
      </c>
      <c r="AX162" s="11" t="s">
        <v>72</v>
      </c>
      <c r="AY162" s="219" t="s">
        <v>148</v>
      </c>
    </row>
    <row r="163" s="12" customFormat="1">
      <c r="B163" s="225"/>
      <c r="D163" s="215" t="s">
        <v>159</v>
      </c>
      <c r="E163" s="226" t="s">
        <v>5</v>
      </c>
      <c r="F163" s="227" t="s">
        <v>1064</v>
      </c>
      <c r="H163" s="228">
        <v>3</v>
      </c>
      <c r="I163" s="229"/>
      <c r="L163" s="225"/>
      <c r="M163" s="230"/>
      <c r="N163" s="231"/>
      <c r="O163" s="231"/>
      <c r="P163" s="231"/>
      <c r="Q163" s="231"/>
      <c r="R163" s="231"/>
      <c r="S163" s="231"/>
      <c r="T163" s="232"/>
      <c r="AT163" s="226" t="s">
        <v>159</v>
      </c>
      <c r="AU163" s="226" t="s">
        <v>83</v>
      </c>
      <c r="AV163" s="12" t="s">
        <v>83</v>
      </c>
      <c r="AW163" s="12" t="s">
        <v>35</v>
      </c>
      <c r="AX163" s="12" t="s">
        <v>80</v>
      </c>
      <c r="AY163" s="226" t="s">
        <v>148</v>
      </c>
    </row>
    <row r="164" s="1" customFormat="1" ht="16.5" customHeight="1">
      <c r="B164" s="202"/>
      <c r="C164" s="203" t="s">
        <v>275</v>
      </c>
      <c r="D164" s="203" t="s">
        <v>150</v>
      </c>
      <c r="E164" s="204" t="s">
        <v>276</v>
      </c>
      <c r="F164" s="205" t="s">
        <v>277</v>
      </c>
      <c r="G164" s="206" t="s">
        <v>181</v>
      </c>
      <c r="H164" s="207">
        <v>245.405</v>
      </c>
      <c r="I164" s="208"/>
      <c r="J164" s="209">
        <f>ROUND(I164*H164,2)</f>
        <v>0</v>
      </c>
      <c r="K164" s="205" t="s">
        <v>154</v>
      </c>
      <c r="L164" s="47"/>
      <c r="M164" s="210" t="s">
        <v>5</v>
      </c>
      <c r="N164" s="211" t="s">
        <v>43</v>
      </c>
      <c r="O164" s="48"/>
      <c r="P164" s="212">
        <f>O164*H164</f>
        <v>0</v>
      </c>
      <c r="Q164" s="212">
        <v>0</v>
      </c>
      <c r="R164" s="212">
        <f>Q164*H164</f>
        <v>0</v>
      </c>
      <c r="S164" s="212">
        <v>0</v>
      </c>
      <c r="T164" s="213">
        <f>S164*H164</f>
        <v>0</v>
      </c>
      <c r="AR164" s="25" t="s">
        <v>155</v>
      </c>
      <c r="AT164" s="25" t="s">
        <v>150</v>
      </c>
      <c r="AU164" s="25" t="s">
        <v>83</v>
      </c>
      <c r="AY164" s="25" t="s">
        <v>148</v>
      </c>
      <c r="BE164" s="214">
        <f>IF(N164="základní",J164,0)</f>
        <v>0</v>
      </c>
      <c r="BF164" s="214">
        <f>IF(N164="snížená",J164,0)</f>
        <v>0</v>
      </c>
      <c r="BG164" s="214">
        <f>IF(N164="zákl. přenesená",J164,0)</f>
        <v>0</v>
      </c>
      <c r="BH164" s="214">
        <f>IF(N164="sníž. přenesená",J164,0)</f>
        <v>0</v>
      </c>
      <c r="BI164" s="214">
        <f>IF(N164="nulová",J164,0)</f>
        <v>0</v>
      </c>
      <c r="BJ164" s="25" t="s">
        <v>80</v>
      </c>
      <c r="BK164" s="214">
        <f>ROUND(I164*H164,2)</f>
        <v>0</v>
      </c>
      <c r="BL164" s="25" t="s">
        <v>155</v>
      </c>
      <c r="BM164" s="25" t="s">
        <v>278</v>
      </c>
    </row>
    <row r="165" s="1" customFormat="1">
      <c r="B165" s="47"/>
      <c r="D165" s="215" t="s">
        <v>157</v>
      </c>
      <c r="F165" s="216" t="s">
        <v>279</v>
      </c>
      <c r="I165" s="176"/>
      <c r="L165" s="47"/>
      <c r="M165" s="217"/>
      <c r="N165" s="48"/>
      <c r="O165" s="48"/>
      <c r="P165" s="48"/>
      <c r="Q165" s="48"/>
      <c r="R165" s="48"/>
      <c r="S165" s="48"/>
      <c r="T165" s="86"/>
      <c r="AT165" s="25" t="s">
        <v>157</v>
      </c>
      <c r="AU165" s="25" t="s">
        <v>83</v>
      </c>
    </row>
    <row r="166" s="11" customFormat="1">
      <c r="B166" s="218"/>
      <c r="D166" s="215" t="s">
        <v>159</v>
      </c>
      <c r="E166" s="219" t="s">
        <v>5</v>
      </c>
      <c r="F166" s="220" t="s">
        <v>280</v>
      </c>
      <c r="H166" s="219" t="s">
        <v>5</v>
      </c>
      <c r="I166" s="221"/>
      <c r="L166" s="218"/>
      <c r="M166" s="222"/>
      <c r="N166" s="223"/>
      <c r="O166" s="223"/>
      <c r="P166" s="223"/>
      <c r="Q166" s="223"/>
      <c r="R166" s="223"/>
      <c r="S166" s="223"/>
      <c r="T166" s="224"/>
      <c r="AT166" s="219" t="s">
        <v>159</v>
      </c>
      <c r="AU166" s="219" t="s">
        <v>83</v>
      </c>
      <c r="AV166" s="11" t="s">
        <v>80</v>
      </c>
      <c r="AW166" s="11" t="s">
        <v>35</v>
      </c>
      <c r="AX166" s="11" t="s">
        <v>72</v>
      </c>
      <c r="AY166" s="219" t="s">
        <v>148</v>
      </c>
    </row>
    <row r="167" s="12" customFormat="1">
      <c r="B167" s="225"/>
      <c r="D167" s="215" t="s">
        <v>159</v>
      </c>
      <c r="E167" s="226" t="s">
        <v>5</v>
      </c>
      <c r="F167" s="227" t="s">
        <v>1066</v>
      </c>
      <c r="H167" s="228">
        <v>58.725000000000001</v>
      </c>
      <c r="I167" s="229"/>
      <c r="L167" s="225"/>
      <c r="M167" s="230"/>
      <c r="N167" s="231"/>
      <c r="O167" s="231"/>
      <c r="P167" s="231"/>
      <c r="Q167" s="231"/>
      <c r="R167" s="231"/>
      <c r="S167" s="231"/>
      <c r="T167" s="232"/>
      <c r="AT167" s="226" t="s">
        <v>159</v>
      </c>
      <c r="AU167" s="226" t="s">
        <v>83</v>
      </c>
      <c r="AV167" s="12" t="s">
        <v>83</v>
      </c>
      <c r="AW167" s="12" t="s">
        <v>35</v>
      </c>
      <c r="AX167" s="12" t="s">
        <v>72</v>
      </c>
      <c r="AY167" s="226" t="s">
        <v>148</v>
      </c>
    </row>
    <row r="168" s="12" customFormat="1">
      <c r="B168" s="225"/>
      <c r="D168" s="215" t="s">
        <v>159</v>
      </c>
      <c r="E168" s="226" t="s">
        <v>5</v>
      </c>
      <c r="F168" s="227" t="s">
        <v>1067</v>
      </c>
      <c r="H168" s="228">
        <v>34.395000000000003</v>
      </c>
      <c r="I168" s="229"/>
      <c r="L168" s="225"/>
      <c r="M168" s="230"/>
      <c r="N168" s="231"/>
      <c r="O168" s="231"/>
      <c r="P168" s="231"/>
      <c r="Q168" s="231"/>
      <c r="R168" s="231"/>
      <c r="S168" s="231"/>
      <c r="T168" s="232"/>
      <c r="AT168" s="226" t="s">
        <v>159</v>
      </c>
      <c r="AU168" s="226" t="s">
        <v>83</v>
      </c>
      <c r="AV168" s="12" t="s">
        <v>83</v>
      </c>
      <c r="AW168" s="12" t="s">
        <v>35</v>
      </c>
      <c r="AX168" s="12" t="s">
        <v>72</v>
      </c>
      <c r="AY168" s="226" t="s">
        <v>148</v>
      </c>
    </row>
    <row r="169" s="12" customFormat="1">
      <c r="B169" s="225"/>
      <c r="D169" s="215" t="s">
        <v>159</v>
      </c>
      <c r="E169" s="226" t="s">
        <v>5</v>
      </c>
      <c r="F169" s="227" t="s">
        <v>1068</v>
      </c>
      <c r="H169" s="228">
        <v>152.285</v>
      </c>
      <c r="I169" s="229"/>
      <c r="L169" s="225"/>
      <c r="M169" s="230"/>
      <c r="N169" s="231"/>
      <c r="O169" s="231"/>
      <c r="P169" s="231"/>
      <c r="Q169" s="231"/>
      <c r="R169" s="231"/>
      <c r="S169" s="231"/>
      <c r="T169" s="232"/>
      <c r="AT169" s="226" t="s">
        <v>159</v>
      </c>
      <c r="AU169" s="226" t="s">
        <v>83</v>
      </c>
      <c r="AV169" s="12" t="s">
        <v>83</v>
      </c>
      <c r="AW169" s="12" t="s">
        <v>35</v>
      </c>
      <c r="AX169" s="12" t="s">
        <v>72</v>
      </c>
      <c r="AY169" s="226" t="s">
        <v>148</v>
      </c>
    </row>
    <row r="170" s="13" customFormat="1">
      <c r="B170" s="233"/>
      <c r="D170" s="215" t="s">
        <v>159</v>
      </c>
      <c r="E170" s="234" t="s">
        <v>5</v>
      </c>
      <c r="F170" s="235" t="s">
        <v>186</v>
      </c>
      <c r="H170" s="236">
        <v>245.405</v>
      </c>
      <c r="I170" s="237"/>
      <c r="L170" s="233"/>
      <c r="M170" s="238"/>
      <c r="N170" s="239"/>
      <c r="O170" s="239"/>
      <c r="P170" s="239"/>
      <c r="Q170" s="239"/>
      <c r="R170" s="239"/>
      <c r="S170" s="239"/>
      <c r="T170" s="240"/>
      <c r="AT170" s="234" t="s">
        <v>159</v>
      </c>
      <c r="AU170" s="234" t="s">
        <v>83</v>
      </c>
      <c r="AV170" s="13" t="s">
        <v>155</v>
      </c>
      <c r="AW170" s="13" t="s">
        <v>35</v>
      </c>
      <c r="AX170" s="13" t="s">
        <v>80</v>
      </c>
      <c r="AY170" s="234" t="s">
        <v>148</v>
      </c>
    </row>
    <row r="171" s="1" customFormat="1" ht="16.5" customHeight="1">
      <c r="B171" s="202"/>
      <c r="C171" s="203" t="s">
        <v>284</v>
      </c>
      <c r="D171" s="203" t="s">
        <v>150</v>
      </c>
      <c r="E171" s="204" t="s">
        <v>285</v>
      </c>
      <c r="F171" s="205" t="s">
        <v>286</v>
      </c>
      <c r="G171" s="206" t="s">
        <v>181</v>
      </c>
      <c r="H171" s="207">
        <v>245.405</v>
      </c>
      <c r="I171" s="208"/>
      <c r="J171" s="209">
        <f>ROUND(I171*H171,2)</f>
        <v>0</v>
      </c>
      <c r="K171" s="205" t="s">
        <v>154</v>
      </c>
      <c r="L171" s="47"/>
      <c r="M171" s="210" t="s">
        <v>5</v>
      </c>
      <c r="N171" s="211" t="s">
        <v>43</v>
      </c>
      <c r="O171" s="48"/>
      <c r="P171" s="212">
        <f>O171*H171</f>
        <v>0</v>
      </c>
      <c r="Q171" s="212">
        <v>0</v>
      </c>
      <c r="R171" s="212">
        <f>Q171*H171</f>
        <v>0</v>
      </c>
      <c r="S171" s="212">
        <v>0</v>
      </c>
      <c r="T171" s="213">
        <f>S171*H171</f>
        <v>0</v>
      </c>
      <c r="AR171" s="25" t="s">
        <v>155</v>
      </c>
      <c r="AT171" s="25" t="s">
        <v>150</v>
      </c>
      <c r="AU171" s="25" t="s">
        <v>83</v>
      </c>
      <c r="AY171" s="25" t="s">
        <v>148</v>
      </c>
      <c r="BE171" s="214">
        <f>IF(N171="základní",J171,0)</f>
        <v>0</v>
      </c>
      <c r="BF171" s="214">
        <f>IF(N171="snížená",J171,0)</f>
        <v>0</v>
      </c>
      <c r="BG171" s="214">
        <f>IF(N171="zákl. přenesená",J171,0)</f>
        <v>0</v>
      </c>
      <c r="BH171" s="214">
        <f>IF(N171="sníž. přenesená",J171,0)</f>
        <v>0</v>
      </c>
      <c r="BI171" s="214">
        <f>IF(N171="nulová",J171,0)</f>
        <v>0</v>
      </c>
      <c r="BJ171" s="25" t="s">
        <v>80</v>
      </c>
      <c r="BK171" s="214">
        <f>ROUND(I171*H171,2)</f>
        <v>0</v>
      </c>
      <c r="BL171" s="25" t="s">
        <v>155</v>
      </c>
      <c r="BM171" s="25" t="s">
        <v>287</v>
      </c>
    </row>
    <row r="172" s="1" customFormat="1">
      <c r="B172" s="47"/>
      <c r="D172" s="215" t="s">
        <v>157</v>
      </c>
      <c r="F172" s="216" t="s">
        <v>288</v>
      </c>
      <c r="I172" s="176"/>
      <c r="L172" s="47"/>
      <c r="M172" s="217"/>
      <c r="N172" s="48"/>
      <c r="O172" s="48"/>
      <c r="P172" s="48"/>
      <c r="Q172" s="48"/>
      <c r="R172" s="48"/>
      <c r="S172" s="48"/>
      <c r="T172" s="86"/>
      <c r="AT172" s="25" t="s">
        <v>157</v>
      </c>
      <c r="AU172" s="25" t="s">
        <v>83</v>
      </c>
    </row>
    <row r="173" s="11" customFormat="1">
      <c r="B173" s="218"/>
      <c r="D173" s="215" t="s">
        <v>159</v>
      </c>
      <c r="E173" s="219" t="s">
        <v>5</v>
      </c>
      <c r="F173" s="220" t="s">
        <v>280</v>
      </c>
      <c r="H173" s="219" t="s">
        <v>5</v>
      </c>
      <c r="I173" s="221"/>
      <c r="L173" s="218"/>
      <c r="M173" s="222"/>
      <c r="N173" s="223"/>
      <c r="O173" s="223"/>
      <c r="P173" s="223"/>
      <c r="Q173" s="223"/>
      <c r="R173" s="223"/>
      <c r="S173" s="223"/>
      <c r="T173" s="224"/>
      <c r="AT173" s="219" t="s">
        <v>159</v>
      </c>
      <c r="AU173" s="219" t="s">
        <v>83</v>
      </c>
      <c r="AV173" s="11" t="s">
        <v>80</v>
      </c>
      <c r="AW173" s="11" t="s">
        <v>35</v>
      </c>
      <c r="AX173" s="11" t="s">
        <v>72</v>
      </c>
      <c r="AY173" s="219" t="s">
        <v>148</v>
      </c>
    </row>
    <row r="174" s="12" customFormat="1">
      <c r="B174" s="225"/>
      <c r="D174" s="215" t="s">
        <v>159</v>
      </c>
      <c r="E174" s="226" t="s">
        <v>5</v>
      </c>
      <c r="F174" s="227" t="s">
        <v>1066</v>
      </c>
      <c r="H174" s="228">
        <v>58.725000000000001</v>
      </c>
      <c r="I174" s="229"/>
      <c r="L174" s="225"/>
      <c r="M174" s="230"/>
      <c r="N174" s="231"/>
      <c r="O174" s="231"/>
      <c r="P174" s="231"/>
      <c r="Q174" s="231"/>
      <c r="R174" s="231"/>
      <c r="S174" s="231"/>
      <c r="T174" s="232"/>
      <c r="AT174" s="226" t="s">
        <v>159</v>
      </c>
      <c r="AU174" s="226" t="s">
        <v>83</v>
      </c>
      <c r="AV174" s="12" t="s">
        <v>83</v>
      </c>
      <c r="AW174" s="12" t="s">
        <v>35</v>
      </c>
      <c r="AX174" s="12" t="s">
        <v>72</v>
      </c>
      <c r="AY174" s="226" t="s">
        <v>148</v>
      </c>
    </row>
    <row r="175" s="12" customFormat="1">
      <c r="B175" s="225"/>
      <c r="D175" s="215" t="s">
        <v>159</v>
      </c>
      <c r="E175" s="226" t="s">
        <v>5</v>
      </c>
      <c r="F175" s="227" t="s">
        <v>1067</v>
      </c>
      <c r="H175" s="228">
        <v>34.395000000000003</v>
      </c>
      <c r="I175" s="229"/>
      <c r="L175" s="225"/>
      <c r="M175" s="230"/>
      <c r="N175" s="231"/>
      <c r="O175" s="231"/>
      <c r="P175" s="231"/>
      <c r="Q175" s="231"/>
      <c r="R175" s="231"/>
      <c r="S175" s="231"/>
      <c r="T175" s="232"/>
      <c r="AT175" s="226" t="s">
        <v>159</v>
      </c>
      <c r="AU175" s="226" t="s">
        <v>83</v>
      </c>
      <c r="AV175" s="12" t="s">
        <v>83</v>
      </c>
      <c r="AW175" s="12" t="s">
        <v>35</v>
      </c>
      <c r="AX175" s="12" t="s">
        <v>72</v>
      </c>
      <c r="AY175" s="226" t="s">
        <v>148</v>
      </c>
    </row>
    <row r="176" s="12" customFormat="1">
      <c r="B176" s="225"/>
      <c r="D176" s="215" t="s">
        <v>159</v>
      </c>
      <c r="E176" s="226" t="s">
        <v>5</v>
      </c>
      <c r="F176" s="227" t="s">
        <v>1068</v>
      </c>
      <c r="H176" s="228">
        <v>152.285</v>
      </c>
      <c r="I176" s="229"/>
      <c r="L176" s="225"/>
      <c r="M176" s="230"/>
      <c r="N176" s="231"/>
      <c r="O176" s="231"/>
      <c r="P176" s="231"/>
      <c r="Q176" s="231"/>
      <c r="R176" s="231"/>
      <c r="S176" s="231"/>
      <c r="T176" s="232"/>
      <c r="AT176" s="226" t="s">
        <v>159</v>
      </c>
      <c r="AU176" s="226" t="s">
        <v>83</v>
      </c>
      <c r="AV176" s="12" t="s">
        <v>83</v>
      </c>
      <c r="AW176" s="12" t="s">
        <v>35</v>
      </c>
      <c r="AX176" s="12" t="s">
        <v>72</v>
      </c>
      <c r="AY176" s="226" t="s">
        <v>148</v>
      </c>
    </row>
    <row r="177" s="13" customFormat="1">
      <c r="B177" s="233"/>
      <c r="D177" s="215" t="s">
        <v>159</v>
      </c>
      <c r="E177" s="234" t="s">
        <v>5</v>
      </c>
      <c r="F177" s="235" t="s">
        <v>186</v>
      </c>
      <c r="H177" s="236">
        <v>245.405</v>
      </c>
      <c r="I177" s="237"/>
      <c r="L177" s="233"/>
      <c r="M177" s="238"/>
      <c r="N177" s="239"/>
      <c r="O177" s="239"/>
      <c r="P177" s="239"/>
      <c r="Q177" s="239"/>
      <c r="R177" s="239"/>
      <c r="S177" s="239"/>
      <c r="T177" s="240"/>
      <c r="AT177" s="234" t="s">
        <v>159</v>
      </c>
      <c r="AU177" s="234" t="s">
        <v>83</v>
      </c>
      <c r="AV177" s="13" t="s">
        <v>155</v>
      </c>
      <c r="AW177" s="13" t="s">
        <v>35</v>
      </c>
      <c r="AX177" s="13" t="s">
        <v>80</v>
      </c>
      <c r="AY177" s="234" t="s">
        <v>148</v>
      </c>
    </row>
    <row r="178" s="1" customFormat="1" ht="16.5" customHeight="1">
      <c r="B178" s="202"/>
      <c r="C178" s="203" t="s">
        <v>289</v>
      </c>
      <c r="D178" s="203" t="s">
        <v>150</v>
      </c>
      <c r="E178" s="204" t="s">
        <v>290</v>
      </c>
      <c r="F178" s="205" t="s">
        <v>291</v>
      </c>
      <c r="G178" s="206" t="s">
        <v>181</v>
      </c>
      <c r="H178" s="207">
        <v>58.725000000000001</v>
      </c>
      <c r="I178" s="208"/>
      <c r="J178" s="209">
        <f>ROUND(I178*H178,2)</f>
        <v>0</v>
      </c>
      <c r="K178" s="205" t="s">
        <v>154</v>
      </c>
      <c r="L178" s="47"/>
      <c r="M178" s="210" t="s">
        <v>5</v>
      </c>
      <c r="N178" s="211" t="s">
        <v>43</v>
      </c>
      <c r="O178" s="48"/>
      <c r="P178" s="212">
        <f>O178*H178</f>
        <v>0</v>
      </c>
      <c r="Q178" s="212">
        <v>0</v>
      </c>
      <c r="R178" s="212">
        <f>Q178*H178</f>
        <v>0</v>
      </c>
      <c r="S178" s="212">
        <v>0</v>
      </c>
      <c r="T178" s="213">
        <f>S178*H178</f>
        <v>0</v>
      </c>
      <c r="AR178" s="25" t="s">
        <v>155</v>
      </c>
      <c r="AT178" s="25" t="s">
        <v>150</v>
      </c>
      <c r="AU178" s="25" t="s">
        <v>83</v>
      </c>
      <c r="AY178" s="25" t="s">
        <v>148</v>
      </c>
      <c r="BE178" s="214">
        <f>IF(N178="základní",J178,0)</f>
        <v>0</v>
      </c>
      <c r="BF178" s="214">
        <f>IF(N178="snížená",J178,0)</f>
        <v>0</v>
      </c>
      <c r="BG178" s="214">
        <f>IF(N178="zákl. přenesená",J178,0)</f>
        <v>0</v>
      </c>
      <c r="BH178" s="214">
        <f>IF(N178="sníž. přenesená",J178,0)</f>
        <v>0</v>
      </c>
      <c r="BI178" s="214">
        <f>IF(N178="nulová",J178,0)</f>
        <v>0</v>
      </c>
      <c r="BJ178" s="25" t="s">
        <v>80</v>
      </c>
      <c r="BK178" s="214">
        <f>ROUND(I178*H178,2)</f>
        <v>0</v>
      </c>
      <c r="BL178" s="25" t="s">
        <v>155</v>
      </c>
      <c r="BM178" s="25" t="s">
        <v>292</v>
      </c>
    </row>
    <row r="179" s="1" customFormat="1">
      <c r="B179" s="47"/>
      <c r="D179" s="215" t="s">
        <v>157</v>
      </c>
      <c r="F179" s="216" t="s">
        <v>293</v>
      </c>
      <c r="I179" s="176"/>
      <c r="L179" s="47"/>
      <c r="M179" s="217"/>
      <c r="N179" s="48"/>
      <c r="O179" s="48"/>
      <c r="P179" s="48"/>
      <c r="Q179" s="48"/>
      <c r="R179" s="48"/>
      <c r="S179" s="48"/>
      <c r="T179" s="86"/>
      <c r="AT179" s="25" t="s">
        <v>157</v>
      </c>
      <c r="AU179" s="25" t="s">
        <v>83</v>
      </c>
    </row>
    <row r="180" s="11" customFormat="1">
      <c r="B180" s="218"/>
      <c r="D180" s="215" t="s">
        <v>159</v>
      </c>
      <c r="E180" s="219" t="s">
        <v>5</v>
      </c>
      <c r="F180" s="220" t="s">
        <v>1040</v>
      </c>
      <c r="H180" s="219" t="s">
        <v>5</v>
      </c>
      <c r="I180" s="221"/>
      <c r="L180" s="218"/>
      <c r="M180" s="222"/>
      <c r="N180" s="223"/>
      <c r="O180" s="223"/>
      <c r="P180" s="223"/>
      <c r="Q180" s="223"/>
      <c r="R180" s="223"/>
      <c r="S180" s="223"/>
      <c r="T180" s="224"/>
      <c r="AT180" s="219" t="s">
        <v>159</v>
      </c>
      <c r="AU180" s="219" t="s">
        <v>83</v>
      </c>
      <c r="AV180" s="11" t="s">
        <v>80</v>
      </c>
      <c r="AW180" s="11" t="s">
        <v>35</v>
      </c>
      <c r="AX180" s="11" t="s">
        <v>72</v>
      </c>
      <c r="AY180" s="219" t="s">
        <v>148</v>
      </c>
    </row>
    <row r="181" s="12" customFormat="1">
      <c r="B181" s="225"/>
      <c r="D181" s="215" t="s">
        <v>159</v>
      </c>
      <c r="E181" s="226" t="s">
        <v>5</v>
      </c>
      <c r="F181" s="227" t="s">
        <v>1069</v>
      </c>
      <c r="H181" s="228">
        <v>44.262999999999998</v>
      </c>
      <c r="I181" s="229"/>
      <c r="L181" s="225"/>
      <c r="M181" s="230"/>
      <c r="N181" s="231"/>
      <c r="O181" s="231"/>
      <c r="P181" s="231"/>
      <c r="Q181" s="231"/>
      <c r="R181" s="231"/>
      <c r="S181" s="231"/>
      <c r="T181" s="232"/>
      <c r="AT181" s="226" t="s">
        <v>159</v>
      </c>
      <c r="AU181" s="226" t="s">
        <v>83</v>
      </c>
      <c r="AV181" s="12" t="s">
        <v>83</v>
      </c>
      <c r="AW181" s="12" t="s">
        <v>35</v>
      </c>
      <c r="AX181" s="12" t="s">
        <v>72</v>
      </c>
      <c r="AY181" s="226" t="s">
        <v>148</v>
      </c>
    </row>
    <row r="182" s="11" customFormat="1">
      <c r="B182" s="218"/>
      <c r="D182" s="215" t="s">
        <v>159</v>
      </c>
      <c r="E182" s="219" t="s">
        <v>5</v>
      </c>
      <c r="F182" s="220" t="s">
        <v>1043</v>
      </c>
      <c r="H182" s="219" t="s">
        <v>5</v>
      </c>
      <c r="I182" s="221"/>
      <c r="L182" s="218"/>
      <c r="M182" s="222"/>
      <c r="N182" s="223"/>
      <c r="O182" s="223"/>
      <c r="P182" s="223"/>
      <c r="Q182" s="223"/>
      <c r="R182" s="223"/>
      <c r="S182" s="223"/>
      <c r="T182" s="224"/>
      <c r="AT182" s="219" t="s">
        <v>159</v>
      </c>
      <c r="AU182" s="219" t="s">
        <v>83</v>
      </c>
      <c r="AV182" s="11" t="s">
        <v>80</v>
      </c>
      <c r="AW182" s="11" t="s">
        <v>35</v>
      </c>
      <c r="AX182" s="11" t="s">
        <v>72</v>
      </c>
      <c r="AY182" s="219" t="s">
        <v>148</v>
      </c>
    </row>
    <row r="183" s="12" customFormat="1">
      <c r="B183" s="225"/>
      <c r="D183" s="215" t="s">
        <v>159</v>
      </c>
      <c r="E183" s="226" t="s">
        <v>5</v>
      </c>
      <c r="F183" s="227" t="s">
        <v>1070</v>
      </c>
      <c r="H183" s="228">
        <v>2.6299999999999999</v>
      </c>
      <c r="I183" s="229"/>
      <c r="L183" s="225"/>
      <c r="M183" s="230"/>
      <c r="N183" s="231"/>
      <c r="O183" s="231"/>
      <c r="P183" s="231"/>
      <c r="Q183" s="231"/>
      <c r="R183" s="231"/>
      <c r="S183" s="231"/>
      <c r="T183" s="232"/>
      <c r="AT183" s="226" t="s">
        <v>159</v>
      </c>
      <c r="AU183" s="226" t="s">
        <v>83</v>
      </c>
      <c r="AV183" s="12" t="s">
        <v>83</v>
      </c>
      <c r="AW183" s="12" t="s">
        <v>35</v>
      </c>
      <c r="AX183" s="12" t="s">
        <v>72</v>
      </c>
      <c r="AY183" s="226" t="s">
        <v>148</v>
      </c>
    </row>
    <row r="184" s="11" customFormat="1">
      <c r="B184" s="218"/>
      <c r="D184" s="215" t="s">
        <v>159</v>
      </c>
      <c r="E184" s="219" t="s">
        <v>5</v>
      </c>
      <c r="F184" s="220" t="s">
        <v>1047</v>
      </c>
      <c r="H184" s="219" t="s">
        <v>5</v>
      </c>
      <c r="I184" s="221"/>
      <c r="L184" s="218"/>
      <c r="M184" s="222"/>
      <c r="N184" s="223"/>
      <c r="O184" s="223"/>
      <c r="P184" s="223"/>
      <c r="Q184" s="223"/>
      <c r="R184" s="223"/>
      <c r="S184" s="223"/>
      <c r="T184" s="224"/>
      <c r="AT184" s="219" t="s">
        <v>159</v>
      </c>
      <c r="AU184" s="219" t="s">
        <v>83</v>
      </c>
      <c r="AV184" s="11" t="s">
        <v>80</v>
      </c>
      <c r="AW184" s="11" t="s">
        <v>35</v>
      </c>
      <c r="AX184" s="11" t="s">
        <v>72</v>
      </c>
      <c r="AY184" s="219" t="s">
        <v>148</v>
      </c>
    </row>
    <row r="185" s="12" customFormat="1">
      <c r="B185" s="225"/>
      <c r="D185" s="215" t="s">
        <v>159</v>
      </c>
      <c r="E185" s="226" t="s">
        <v>5</v>
      </c>
      <c r="F185" s="227" t="s">
        <v>1071</v>
      </c>
      <c r="H185" s="228">
        <v>11.832000000000001</v>
      </c>
      <c r="I185" s="229"/>
      <c r="L185" s="225"/>
      <c r="M185" s="230"/>
      <c r="N185" s="231"/>
      <c r="O185" s="231"/>
      <c r="P185" s="231"/>
      <c r="Q185" s="231"/>
      <c r="R185" s="231"/>
      <c r="S185" s="231"/>
      <c r="T185" s="232"/>
      <c r="AT185" s="226" t="s">
        <v>159</v>
      </c>
      <c r="AU185" s="226" t="s">
        <v>83</v>
      </c>
      <c r="AV185" s="12" t="s">
        <v>83</v>
      </c>
      <c r="AW185" s="12" t="s">
        <v>35</v>
      </c>
      <c r="AX185" s="12" t="s">
        <v>72</v>
      </c>
      <c r="AY185" s="226" t="s">
        <v>148</v>
      </c>
    </row>
    <row r="186" s="13" customFormat="1">
      <c r="B186" s="233"/>
      <c r="D186" s="215" t="s">
        <v>159</v>
      </c>
      <c r="E186" s="234" t="s">
        <v>5</v>
      </c>
      <c r="F186" s="235" t="s">
        <v>186</v>
      </c>
      <c r="H186" s="236">
        <v>58.725000000000001</v>
      </c>
      <c r="I186" s="237"/>
      <c r="L186" s="233"/>
      <c r="M186" s="238"/>
      <c r="N186" s="239"/>
      <c r="O186" s="239"/>
      <c r="P186" s="239"/>
      <c r="Q186" s="239"/>
      <c r="R186" s="239"/>
      <c r="S186" s="239"/>
      <c r="T186" s="240"/>
      <c r="AT186" s="234" t="s">
        <v>159</v>
      </c>
      <c r="AU186" s="234" t="s">
        <v>83</v>
      </c>
      <c r="AV186" s="13" t="s">
        <v>155</v>
      </c>
      <c r="AW186" s="13" t="s">
        <v>35</v>
      </c>
      <c r="AX186" s="13" t="s">
        <v>80</v>
      </c>
      <c r="AY186" s="234" t="s">
        <v>148</v>
      </c>
    </row>
    <row r="187" s="1" customFormat="1" ht="25.5" customHeight="1">
      <c r="B187" s="202"/>
      <c r="C187" s="249" t="s">
        <v>298</v>
      </c>
      <c r="D187" s="249" t="s">
        <v>270</v>
      </c>
      <c r="E187" s="250" t="s">
        <v>299</v>
      </c>
      <c r="F187" s="251" t="s">
        <v>300</v>
      </c>
      <c r="G187" s="252" t="s">
        <v>256</v>
      </c>
      <c r="H187" s="253">
        <v>105.705</v>
      </c>
      <c r="I187" s="254"/>
      <c r="J187" s="255">
        <f>ROUND(I187*H187,2)</f>
        <v>0</v>
      </c>
      <c r="K187" s="251" t="s">
        <v>5</v>
      </c>
      <c r="L187" s="256"/>
      <c r="M187" s="257" t="s">
        <v>5</v>
      </c>
      <c r="N187" s="258" t="s">
        <v>43</v>
      </c>
      <c r="O187" s="48"/>
      <c r="P187" s="212">
        <f>O187*H187</f>
        <v>0</v>
      </c>
      <c r="Q187" s="212">
        <v>0</v>
      </c>
      <c r="R187" s="212">
        <f>Q187*H187</f>
        <v>0</v>
      </c>
      <c r="S187" s="212">
        <v>0</v>
      </c>
      <c r="T187" s="213">
        <f>S187*H187</f>
        <v>0</v>
      </c>
      <c r="AR187" s="25" t="s">
        <v>214</v>
      </c>
      <c r="AT187" s="25" t="s">
        <v>270</v>
      </c>
      <c r="AU187" s="25" t="s">
        <v>83</v>
      </c>
      <c r="AY187" s="25" t="s">
        <v>148</v>
      </c>
      <c r="BE187" s="214">
        <f>IF(N187="základní",J187,0)</f>
        <v>0</v>
      </c>
      <c r="BF187" s="214">
        <f>IF(N187="snížená",J187,0)</f>
        <v>0</v>
      </c>
      <c r="BG187" s="214">
        <f>IF(N187="zákl. přenesená",J187,0)</f>
        <v>0</v>
      </c>
      <c r="BH187" s="214">
        <f>IF(N187="sníž. přenesená",J187,0)</f>
        <v>0</v>
      </c>
      <c r="BI187" s="214">
        <f>IF(N187="nulová",J187,0)</f>
        <v>0</v>
      </c>
      <c r="BJ187" s="25" t="s">
        <v>80</v>
      </c>
      <c r="BK187" s="214">
        <f>ROUND(I187*H187,2)</f>
        <v>0</v>
      </c>
      <c r="BL187" s="25" t="s">
        <v>155</v>
      </c>
      <c r="BM187" s="25" t="s">
        <v>301</v>
      </c>
    </row>
    <row r="188" s="1" customFormat="1">
      <c r="B188" s="47"/>
      <c r="D188" s="215" t="s">
        <v>157</v>
      </c>
      <c r="F188" s="216" t="s">
        <v>300</v>
      </c>
      <c r="I188" s="176"/>
      <c r="L188" s="47"/>
      <c r="M188" s="217"/>
      <c r="N188" s="48"/>
      <c r="O188" s="48"/>
      <c r="P188" s="48"/>
      <c r="Q188" s="48"/>
      <c r="R188" s="48"/>
      <c r="S188" s="48"/>
      <c r="T188" s="86"/>
      <c r="AT188" s="25" t="s">
        <v>157</v>
      </c>
      <c r="AU188" s="25" t="s">
        <v>83</v>
      </c>
    </row>
    <row r="189" s="12" customFormat="1">
      <c r="B189" s="225"/>
      <c r="D189" s="215" t="s">
        <v>159</v>
      </c>
      <c r="E189" s="226" t="s">
        <v>5</v>
      </c>
      <c r="F189" s="227" t="s">
        <v>1072</v>
      </c>
      <c r="H189" s="228">
        <v>105.705</v>
      </c>
      <c r="I189" s="229"/>
      <c r="L189" s="225"/>
      <c r="M189" s="230"/>
      <c r="N189" s="231"/>
      <c r="O189" s="231"/>
      <c r="P189" s="231"/>
      <c r="Q189" s="231"/>
      <c r="R189" s="231"/>
      <c r="S189" s="231"/>
      <c r="T189" s="232"/>
      <c r="AT189" s="226" t="s">
        <v>159</v>
      </c>
      <c r="AU189" s="226" t="s">
        <v>83</v>
      </c>
      <c r="AV189" s="12" t="s">
        <v>83</v>
      </c>
      <c r="AW189" s="12" t="s">
        <v>35</v>
      </c>
      <c r="AX189" s="12" t="s">
        <v>80</v>
      </c>
      <c r="AY189" s="226" t="s">
        <v>148</v>
      </c>
    </row>
    <row r="190" s="1" customFormat="1" ht="25.5" customHeight="1">
      <c r="B190" s="202"/>
      <c r="C190" s="203" t="s">
        <v>10</v>
      </c>
      <c r="D190" s="203" t="s">
        <v>150</v>
      </c>
      <c r="E190" s="204" t="s">
        <v>695</v>
      </c>
      <c r="F190" s="205" t="s">
        <v>696</v>
      </c>
      <c r="G190" s="206" t="s">
        <v>229</v>
      </c>
      <c r="H190" s="207">
        <v>6</v>
      </c>
      <c r="I190" s="208"/>
      <c r="J190" s="209">
        <f>ROUND(I190*H190,2)</f>
        <v>0</v>
      </c>
      <c r="K190" s="205" t="s">
        <v>154</v>
      </c>
      <c r="L190" s="47"/>
      <c r="M190" s="210" t="s">
        <v>5</v>
      </c>
      <c r="N190" s="211" t="s">
        <v>43</v>
      </c>
      <c r="O190" s="48"/>
      <c r="P190" s="212">
        <f>O190*H190</f>
        <v>0</v>
      </c>
      <c r="Q190" s="212">
        <v>0</v>
      </c>
      <c r="R190" s="212">
        <f>Q190*H190</f>
        <v>0</v>
      </c>
      <c r="S190" s="212">
        <v>0</v>
      </c>
      <c r="T190" s="213">
        <f>S190*H190</f>
        <v>0</v>
      </c>
      <c r="AR190" s="25" t="s">
        <v>155</v>
      </c>
      <c r="AT190" s="25" t="s">
        <v>150</v>
      </c>
      <c r="AU190" s="25" t="s">
        <v>83</v>
      </c>
      <c r="AY190" s="25" t="s">
        <v>148</v>
      </c>
      <c r="BE190" s="214">
        <f>IF(N190="základní",J190,0)</f>
        <v>0</v>
      </c>
      <c r="BF190" s="214">
        <f>IF(N190="snížená",J190,0)</f>
        <v>0</v>
      </c>
      <c r="BG190" s="214">
        <f>IF(N190="zákl. přenesená",J190,0)</f>
        <v>0</v>
      </c>
      <c r="BH190" s="214">
        <f>IF(N190="sníž. přenesená",J190,0)</f>
        <v>0</v>
      </c>
      <c r="BI190" s="214">
        <f>IF(N190="nulová",J190,0)</f>
        <v>0</v>
      </c>
      <c r="BJ190" s="25" t="s">
        <v>80</v>
      </c>
      <c r="BK190" s="214">
        <f>ROUND(I190*H190,2)</f>
        <v>0</v>
      </c>
      <c r="BL190" s="25" t="s">
        <v>155</v>
      </c>
      <c r="BM190" s="25" t="s">
        <v>1073</v>
      </c>
    </row>
    <row r="191" s="1" customFormat="1">
      <c r="B191" s="47"/>
      <c r="D191" s="215" t="s">
        <v>157</v>
      </c>
      <c r="F191" s="216" t="s">
        <v>698</v>
      </c>
      <c r="I191" s="176"/>
      <c r="L191" s="47"/>
      <c r="M191" s="217"/>
      <c r="N191" s="48"/>
      <c r="O191" s="48"/>
      <c r="P191" s="48"/>
      <c r="Q191" s="48"/>
      <c r="R191" s="48"/>
      <c r="S191" s="48"/>
      <c r="T191" s="86"/>
      <c r="AT191" s="25" t="s">
        <v>157</v>
      </c>
      <c r="AU191" s="25" t="s">
        <v>83</v>
      </c>
    </row>
    <row r="192" s="12" customFormat="1">
      <c r="B192" s="225"/>
      <c r="D192" s="215" t="s">
        <v>159</v>
      </c>
      <c r="E192" s="226" t="s">
        <v>5</v>
      </c>
      <c r="F192" s="227" t="s">
        <v>1074</v>
      </c>
      <c r="H192" s="228">
        <v>6</v>
      </c>
      <c r="I192" s="229"/>
      <c r="L192" s="225"/>
      <c r="M192" s="230"/>
      <c r="N192" s="231"/>
      <c r="O192" s="231"/>
      <c r="P192" s="231"/>
      <c r="Q192" s="231"/>
      <c r="R192" s="231"/>
      <c r="S192" s="231"/>
      <c r="T192" s="232"/>
      <c r="AT192" s="226" t="s">
        <v>159</v>
      </c>
      <c r="AU192" s="226" t="s">
        <v>83</v>
      </c>
      <c r="AV192" s="12" t="s">
        <v>83</v>
      </c>
      <c r="AW192" s="12" t="s">
        <v>35</v>
      </c>
      <c r="AX192" s="12" t="s">
        <v>80</v>
      </c>
      <c r="AY192" s="226" t="s">
        <v>148</v>
      </c>
    </row>
    <row r="193" s="1" customFormat="1" ht="25.5" customHeight="1">
      <c r="B193" s="202"/>
      <c r="C193" s="203" t="s">
        <v>311</v>
      </c>
      <c r="D193" s="203" t="s">
        <v>150</v>
      </c>
      <c r="E193" s="204" t="s">
        <v>701</v>
      </c>
      <c r="F193" s="205" t="s">
        <v>702</v>
      </c>
      <c r="G193" s="206" t="s">
        <v>229</v>
      </c>
      <c r="H193" s="207">
        <v>6</v>
      </c>
      <c r="I193" s="208"/>
      <c r="J193" s="209">
        <f>ROUND(I193*H193,2)</f>
        <v>0</v>
      </c>
      <c r="K193" s="205" t="s">
        <v>154</v>
      </c>
      <c r="L193" s="47"/>
      <c r="M193" s="210" t="s">
        <v>5</v>
      </c>
      <c r="N193" s="211" t="s">
        <v>43</v>
      </c>
      <c r="O193" s="48"/>
      <c r="P193" s="212">
        <f>O193*H193</f>
        <v>0</v>
      </c>
      <c r="Q193" s="212">
        <v>0</v>
      </c>
      <c r="R193" s="212">
        <f>Q193*H193</f>
        <v>0</v>
      </c>
      <c r="S193" s="212">
        <v>0</v>
      </c>
      <c r="T193" s="213">
        <f>S193*H193</f>
        <v>0</v>
      </c>
      <c r="AR193" s="25" t="s">
        <v>155</v>
      </c>
      <c r="AT193" s="25" t="s">
        <v>150</v>
      </c>
      <c r="AU193" s="25" t="s">
        <v>83</v>
      </c>
      <c r="AY193" s="25" t="s">
        <v>148</v>
      </c>
      <c r="BE193" s="214">
        <f>IF(N193="základní",J193,0)</f>
        <v>0</v>
      </c>
      <c r="BF193" s="214">
        <f>IF(N193="snížená",J193,0)</f>
        <v>0</v>
      </c>
      <c r="BG193" s="214">
        <f>IF(N193="zákl. přenesená",J193,0)</f>
        <v>0</v>
      </c>
      <c r="BH193" s="214">
        <f>IF(N193="sníž. přenesená",J193,0)</f>
        <v>0</v>
      </c>
      <c r="BI193" s="214">
        <f>IF(N193="nulová",J193,0)</f>
        <v>0</v>
      </c>
      <c r="BJ193" s="25" t="s">
        <v>80</v>
      </c>
      <c r="BK193" s="214">
        <f>ROUND(I193*H193,2)</f>
        <v>0</v>
      </c>
      <c r="BL193" s="25" t="s">
        <v>155</v>
      </c>
      <c r="BM193" s="25" t="s">
        <v>1075</v>
      </c>
    </row>
    <row r="194" s="1" customFormat="1">
      <c r="B194" s="47"/>
      <c r="D194" s="215" t="s">
        <v>157</v>
      </c>
      <c r="F194" s="216" t="s">
        <v>704</v>
      </c>
      <c r="I194" s="176"/>
      <c r="L194" s="47"/>
      <c r="M194" s="217"/>
      <c r="N194" s="48"/>
      <c r="O194" s="48"/>
      <c r="P194" s="48"/>
      <c r="Q194" s="48"/>
      <c r="R194" s="48"/>
      <c r="S194" s="48"/>
      <c r="T194" s="86"/>
      <c r="AT194" s="25" t="s">
        <v>157</v>
      </c>
      <c r="AU194" s="25" t="s">
        <v>83</v>
      </c>
    </row>
    <row r="195" s="1" customFormat="1" ht="16.5" customHeight="1">
      <c r="B195" s="202"/>
      <c r="C195" s="249" t="s">
        <v>317</v>
      </c>
      <c r="D195" s="249" t="s">
        <v>270</v>
      </c>
      <c r="E195" s="250" t="s">
        <v>705</v>
      </c>
      <c r="F195" s="251" t="s">
        <v>706</v>
      </c>
      <c r="G195" s="252" t="s">
        <v>707</v>
      </c>
      <c r="H195" s="253">
        <v>0.089999999999999997</v>
      </c>
      <c r="I195" s="254"/>
      <c r="J195" s="255">
        <f>ROUND(I195*H195,2)</f>
        <v>0</v>
      </c>
      <c r="K195" s="251" t="s">
        <v>154</v>
      </c>
      <c r="L195" s="256"/>
      <c r="M195" s="257" t="s">
        <v>5</v>
      </c>
      <c r="N195" s="258" t="s">
        <v>43</v>
      </c>
      <c r="O195" s="48"/>
      <c r="P195" s="212">
        <f>O195*H195</f>
        <v>0</v>
      </c>
      <c r="Q195" s="212">
        <v>0.001</v>
      </c>
      <c r="R195" s="212">
        <f>Q195*H195</f>
        <v>8.9999999999999992E-05</v>
      </c>
      <c r="S195" s="212">
        <v>0</v>
      </c>
      <c r="T195" s="213">
        <f>S195*H195</f>
        <v>0</v>
      </c>
      <c r="AR195" s="25" t="s">
        <v>214</v>
      </c>
      <c r="AT195" s="25" t="s">
        <v>270</v>
      </c>
      <c r="AU195" s="25" t="s">
        <v>83</v>
      </c>
      <c r="AY195" s="25" t="s">
        <v>148</v>
      </c>
      <c r="BE195" s="214">
        <f>IF(N195="základní",J195,0)</f>
        <v>0</v>
      </c>
      <c r="BF195" s="214">
        <f>IF(N195="snížená",J195,0)</f>
        <v>0</v>
      </c>
      <c r="BG195" s="214">
        <f>IF(N195="zákl. přenesená",J195,0)</f>
        <v>0</v>
      </c>
      <c r="BH195" s="214">
        <f>IF(N195="sníž. přenesená",J195,0)</f>
        <v>0</v>
      </c>
      <c r="BI195" s="214">
        <f>IF(N195="nulová",J195,0)</f>
        <v>0</v>
      </c>
      <c r="BJ195" s="25" t="s">
        <v>80</v>
      </c>
      <c r="BK195" s="214">
        <f>ROUND(I195*H195,2)</f>
        <v>0</v>
      </c>
      <c r="BL195" s="25" t="s">
        <v>155</v>
      </c>
      <c r="BM195" s="25" t="s">
        <v>1076</v>
      </c>
    </row>
    <row r="196" s="1" customFormat="1">
      <c r="B196" s="47"/>
      <c r="D196" s="215" t="s">
        <v>157</v>
      </c>
      <c r="F196" s="216" t="s">
        <v>706</v>
      </c>
      <c r="I196" s="176"/>
      <c r="L196" s="47"/>
      <c r="M196" s="217"/>
      <c r="N196" s="48"/>
      <c r="O196" s="48"/>
      <c r="P196" s="48"/>
      <c r="Q196" s="48"/>
      <c r="R196" s="48"/>
      <c r="S196" s="48"/>
      <c r="T196" s="86"/>
      <c r="AT196" s="25" t="s">
        <v>157</v>
      </c>
      <c r="AU196" s="25" t="s">
        <v>83</v>
      </c>
    </row>
    <row r="197" s="12" customFormat="1">
      <c r="B197" s="225"/>
      <c r="D197" s="215" t="s">
        <v>159</v>
      </c>
      <c r="E197" s="226" t="s">
        <v>5</v>
      </c>
      <c r="F197" s="227" t="s">
        <v>1077</v>
      </c>
      <c r="H197" s="228">
        <v>0.089999999999999997</v>
      </c>
      <c r="I197" s="229"/>
      <c r="L197" s="225"/>
      <c r="M197" s="230"/>
      <c r="N197" s="231"/>
      <c r="O197" s="231"/>
      <c r="P197" s="231"/>
      <c r="Q197" s="231"/>
      <c r="R197" s="231"/>
      <c r="S197" s="231"/>
      <c r="T197" s="232"/>
      <c r="AT197" s="226" t="s">
        <v>159</v>
      </c>
      <c r="AU197" s="226" t="s">
        <v>83</v>
      </c>
      <c r="AV197" s="12" t="s">
        <v>83</v>
      </c>
      <c r="AW197" s="12" t="s">
        <v>35</v>
      </c>
      <c r="AX197" s="12" t="s">
        <v>80</v>
      </c>
      <c r="AY197" s="226" t="s">
        <v>148</v>
      </c>
    </row>
    <row r="198" s="10" customFormat="1" ht="29.88" customHeight="1">
      <c r="B198" s="189"/>
      <c r="D198" s="190" t="s">
        <v>71</v>
      </c>
      <c r="E198" s="200" t="s">
        <v>155</v>
      </c>
      <c r="F198" s="200" t="s">
        <v>303</v>
      </c>
      <c r="I198" s="192"/>
      <c r="J198" s="201">
        <f>BK198</f>
        <v>0</v>
      </c>
      <c r="L198" s="189"/>
      <c r="M198" s="194"/>
      <c r="N198" s="195"/>
      <c r="O198" s="195"/>
      <c r="P198" s="196">
        <f>SUM(P199:P207)</f>
        <v>0</v>
      </c>
      <c r="Q198" s="195"/>
      <c r="R198" s="196">
        <f>SUM(R199:R207)</f>
        <v>0</v>
      </c>
      <c r="S198" s="195"/>
      <c r="T198" s="197">
        <f>SUM(T199:T207)</f>
        <v>0</v>
      </c>
      <c r="AR198" s="190" t="s">
        <v>80</v>
      </c>
      <c r="AT198" s="198" t="s">
        <v>71</v>
      </c>
      <c r="AU198" s="198" t="s">
        <v>80</v>
      </c>
      <c r="AY198" s="190" t="s">
        <v>148</v>
      </c>
      <c r="BK198" s="199">
        <f>SUM(BK199:BK207)</f>
        <v>0</v>
      </c>
    </row>
    <row r="199" s="1" customFormat="1" ht="25.5" customHeight="1">
      <c r="B199" s="202"/>
      <c r="C199" s="203" t="s">
        <v>324</v>
      </c>
      <c r="D199" s="203" t="s">
        <v>150</v>
      </c>
      <c r="E199" s="204" t="s">
        <v>304</v>
      </c>
      <c r="F199" s="205" t="s">
        <v>305</v>
      </c>
      <c r="G199" s="206" t="s">
        <v>181</v>
      </c>
      <c r="H199" s="207">
        <v>34.395000000000003</v>
      </c>
      <c r="I199" s="208"/>
      <c r="J199" s="209">
        <f>ROUND(I199*H199,2)</f>
        <v>0</v>
      </c>
      <c r="K199" s="205" t="s">
        <v>5</v>
      </c>
      <c r="L199" s="47"/>
      <c r="M199" s="210" t="s">
        <v>5</v>
      </c>
      <c r="N199" s="211" t="s">
        <v>43</v>
      </c>
      <c r="O199" s="48"/>
      <c r="P199" s="212">
        <f>O199*H199</f>
        <v>0</v>
      </c>
      <c r="Q199" s="212">
        <v>0</v>
      </c>
      <c r="R199" s="212">
        <f>Q199*H199</f>
        <v>0</v>
      </c>
      <c r="S199" s="212">
        <v>0</v>
      </c>
      <c r="T199" s="213">
        <f>S199*H199</f>
        <v>0</v>
      </c>
      <c r="AR199" s="25" t="s">
        <v>155</v>
      </c>
      <c r="AT199" s="25" t="s">
        <v>150</v>
      </c>
      <c r="AU199" s="25" t="s">
        <v>83</v>
      </c>
      <c r="AY199" s="25" t="s">
        <v>148</v>
      </c>
      <c r="BE199" s="214">
        <f>IF(N199="základní",J199,0)</f>
        <v>0</v>
      </c>
      <c r="BF199" s="214">
        <f>IF(N199="snížená",J199,0)</f>
        <v>0</v>
      </c>
      <c r="BG199" s="214">
        <f>IF(N199="zákl. přenesená",J199,0)</f>
        <v>0</v>
      </c>
      <c r="BH199" s="214">
        <f>IF(N199="sníž. přenesená",J199,0)</f>
        <v>0</v>
      </c>
      <c r="BI199" s="214">
        <f>IF(N199="nulová",J199,0)</f>
        <v>0</v>
      </c>
      <c r="BJ199" s="25" t="s">
        <v>80</v>
      </c>
      <c r="BK199" s="214">
        <f>ROUND(I199*H199,2)</f>
        <v>0</v>
      </c>
      <c r="BL199" s="25" t="s">
        <v>155</v>
      </c>
      <c r="BM199" s="25" t="s">
        <v>306</v>
      </c>
    </row>
    <row r="200" s="1" customFormat="1">
      <c r="B200" s="47"/>
      <c r="D200" s="215" t="s">
        <v>157</v>
      </c>
      <c r="F200" s="216" t="s">
        <v>305</v>
      </c>
      <c r="I200" s="176"/>
      <c r="L200" s="47"/>
      <c r="M200" s="217"/>
      <c r="N200" s="48"/>
      <c r="O200" s="48"/>
      <c r="P200" s="48"/>
      <c r="Q200" s="48"/>
      <c r="R200" s="48"/>
      <c r="S200" s="48"/>
      <c r="T200" s="86"/>
      <c r="AT200" s="25" t="s">
        <v>157</v>
      </c>
      <c r="AU200" s="25" t="s">
        <v>83</v>
      </c>
    </row>
    <row r="201" s="11" customFormat="1">
      <c r="B201" s="218"/>
      <c r="D201" s="215" t="s">
        <v>159</v>
      </c>
      <c r="E201" s="219" t="s">
        <v>5</v>
      </c>
      <c r="F201" s="220" t="s">
        <v>1040</v>
      </c>
      <c r="H201" s="219" t="s">
        <v>5</v>
      </c>
      <c r="I201" s="221"/>
      <c r="L201" s="218"/>
      <c r="M201" s="222"/>
      <c r="N201" s="223"/>
      <c r="O201" s="223"/>
      <c r="P201" s="223"/>
      <c r="Q201" s="223"/>
      <c r="R201" s="223"/>
      <c r="S201" s="223"/>
      <c r="T201" s="224"/>
      <c r="AT201" s="219" t="s">
        <v>159</v>
      </c>
      <c r="AU201" s="219" t="s">
        <v>83</v>
      </c>
      <c r="AV201" s="11" t="s">
        <v>80</v>
      </c>
      <c r="AW201" s="11" t="s">
        <v>35</v>
      </c>
      <c r="AX201" s="11" t="s">
        <v>72</v>
      </c>
      <c r="AY201" s="219" t="s">
        <v>148</v>
      </c>
    </row>
    <row r="202" s="12" customFormat="1">
      <c r="B202" s="225"/>
      <c r="D202" s="215" t="s">
        <v>159</v>
      </c>
      <c r="E202" s="226" t="s">
        <v>5</v>
      </c>
      <c r="F202" s="227" t="s">
        <v>1078</v>
      </c>
      <c r="H202" s="228">
        <v>25.245000000000001</v>
      </c>
      <c r="I202" s="229"/>
      <c r="L202" s="225"/>
      <c r="M202" s="230"/>
      <c r="N202" s="231"/>
      <c r="O202" s="231"/>
      <c r="P202" s="231"/>
      <c r="Q202" s="231"/>
      <c r="R202" s="231"/>
      <c r="S202" s="231"/>
      <c r="T202" s="232"/>
      <c r="AT202" s="226" t="s">
        <v>159</v>
      </c>
      <c r="AU202" s="226" t="s">
        <v>83</v>
      </c>
      <c r="AV202" s="12" t="s">
        <v>83</v>
      </c>
      <c r="AW202" s="12" t="s">
        <v>35</v>
      </c>
      <c r="AX202" s="12" t="s">
        <v>72</v>
      </c>
      <c r="AY202" s="226" t="s">
        <v>148</v>
      </c>
    </row>
    <row r="203" s="11" customFormat="1">
      <c r="B203" s="218"/>
      <c r="D203" s="215" t="s">
        <v>159</v>
      </c>
      <c r="E203" s="219" t="s">
        <v>5</v>
      </c>
      <c r="F203" s="220" t="s">
        <v>1043</v>
      </c>
      <c r="H203" s="219" t="s">
        <v>5</v>
      </c>
      <c r="I203" s="221"/>
      <c r="L203" s="218"/>
      <c r="M203" s="222"/>
      <c r="N203" s="223"/>
      <c r="O203" s="223"/>
      <c r="P203" s="223"/>
      <c r="Q203" s="223"/>
      <c r="R203" s="223"/>
      <c r="S203" s="223"/>
      <c r="T203" s="224"/>
      <c r="AT203" s="219" t="s">
        <v>159</v>
      </c>
      <c r="AU203" s="219" t="s">
        <v>83</v>
      </c>
      <c r="AV203" s="11" t="s">
        <v>80</v>
      </c>
      <c r="AW203" s="11" t="s">
        <v>35</v>
      </c>
      <c r="AX203" s="11" t="s">
        <v>72</v>
      </c>
      <c r="AY203" s="219" t="s">
        <v>148</v>
      </c>
    </row>
    <row r="204" s="12" customFormat="1">
      <c r="B204" s="225"/>
      <c r="D204" s="215" t="s">
        <v>159</v>
      </c>
      <c r="E204" s="226" t="s">
        <v>5</v>
      </c>
      <c r="F204" s="227" t="s">
        <v>1039</v>
      </c>
      <c r="H204" s="228">
        <v>1.5</v>
      </c>
      <c r="I204" s="229"/>
      <c r="L204" s="225"/>
      <c r="M204" s="230"/>
      <c r="N204" s="231"/>
      <c r="O204" s="231"/>
      <c r="P204" s="231"/>
      <c r="Q204" s="231"/>
      <c r="R204" s="231"/>
      <c r="S204" s="231"/>
      <c r="T204" s="232"/>
      <c r="AT204" s="226" t="s">
        <v>159</v>
      </c>
      <c r="AU204" s="226" t="s">
        <v>83</v>
      </c>
      <c r="AV204" s="12" t="s">
        <v>83</v>
      </c>
      <c r="AW204" s="12" t="s">
        <v>35</v>
      </c>
      <c r="AX204" s="12" t="s">
        <v>72</v>
      </c>
      <c r="AY204" s="226" t="s">
        <v>148</v>
      </c>
    </row>
    <row r="205" s="11" customFormat="1">
      <c r="B205" s="218"/>
      <c r="D205" s="215" t="s">
        <v>159</v>
      </c>
      <c r="E205" s="219" t="s">
        <v>5</v>
      </c>
      <c r="F205" s="220" t="s">
        <v>1047</v>
      </c>
      <c r="H205" s="219" t="s">
        <v>5</v>
      </c>
      <c r="I205" s="221"/>
      <c r="L205" s="218"/>
      <c r="M205" s="222"/>
      <c r="N205" s="223"/>
      <c r="O205" s="223"/>
      <c r="P205" s="223"/>
      <c r="Q205" s="223"/>
      <c r="R205" s="223"/>
      <c r="S205" s="223"/>
      <c r="T205" s="224"/>
      <c r="AT205" s="219" t="s">
        <v>159</v>
      </c>
      <c r="AU205" s="219" t="s">
        <v>83</v>
      </c>
      <c r="AV205" s="11" t="s">
        <v>80</v>
      </c>
      <c r="AW205" s="11" t="s">
        <v>35</v>
      </c>
      <c r="AX205" s="11" t="s">
        <v>72</v>
      </c>
      <c r="AY205" s="219" t="s">
        <v>148</v>
      </c>
    </row>
    <row r="206" s="12" customFormat="1">
      <c r="B206" s="225"/>
      <c r="D206" s="215" t="s">
        <v>159</v>
      </c>
      <c r="E206" s="226" t="s">
        <v>5</v>
      </c>
      <c r="F206" s="227" t="s">
        <v>1079</v>
      </c>
      <c r="H206" s="228">
        <v>7.6500000000000004</v>
      </c>
      <c r="I206" s="229"/>
      <c r="L206" s="225"/>
      <c r="M206" s="230"/>
      <c r="N206" s="231"/>
      <c r="O206" s="231"/>
      <c r="P206" s="231"/>
      <c r="Q206" s="231"/>
      <c r="R206" s="231"/>
      <c r="S206" s="231"/>
      <c r="T206" s="232"/>
      <c r="AT206" s="226" t="s">
        <v>159</v>
      </c>
      <c r="AU206" s="226" t="s">
        <v>83</v>
      </c>
      <c r="AV206" s="12" t="s">
        <v>83</v>
      </c>
      <c r="AW206" s="12" t="s">
        <v>35</v>
      </c>
      <c r="AX206" s="12" t="s">
        <v>72</v>
      </c>
      <c r="AY206" s="226" t="s">
        <v>148</v>
      </c>
    </row>
    <row r="207" s="13" customFormat="1">
      <c r="B207" s="233"/>
      <c r="D207" s="215" t="s">
        <v>159</v>
      </c>
      <c r="E207" s="234" t="s">
        <v>5</v>
      </c>
      <c r="F207" s="235" t="s">
        <v>186</v>
      </c>
      <c r="H207" s="236">
        <v>34.395000000000003</v>
      </c>
      <c r="I207" s="237"/>
      <c r="L207" s="233"/>
      <c r="M207" s="238"/>
      <c r="N207" s="239"/>
      <c r="O207" s="239"/>
      <c r="P207" s="239"/>
      <c r="Q207" s="239"/>
      <c r="R207" s="239"/>
      <c r="S207" s="239"/>
      <c r="T207" s="240"/>
      <c r="AT207" s="234" t="s">
        <v>159</v>
      </c>
      <c r="AU207" s="234" t="s">
        <v>83</v>
      </c>
      <c r="AV207" s="13" t="s">
        <v>155</v>
      </c>
      <c r="AW207" s="13" t="s">
        <v>35</v>
      </c>
      <c r="AX207" s="13" t="s">
        <v>80</v>
      </c>
      <c r="AY207" s="234" t="s">
        <v>148</v>
      </c>
    </row>
    <row r="208" s="10" customFormat="1" ht="29.88" customHeight="1">
      <c r="B208" s="189"/>
      <c r="D208" s="190" t="s">
        <v>71</v>
      </c>
      <c r="E208" s="200" t="s">
        <v>214</v>
      </c>
      <c r="F208" s="200" t="s">
        <v>323</v>
      </c>
      <c r="I208" s="192"/>
      <c r="J208" s="201">
        <f>BK208</f>
        <v>0</v>
      </c>
      <c r="L208" s="189"/>
      <c r="M208" s="194"/>
      <c r="N208" s="195"/>
      <c r="O208" s="195"/>
      <c r="P208" s="196">
        <f>SUM(P209:P270)</f>
        <v>0</v>
      </c>
      <c r="Q208" s="195"/>
      <c r="R208" s="196">
        <f>SUM(R209:R270)</f>
        <v>4.8934730599999998</v>
      </c>
      <c r="S208" s="195"/>
      <c r="T208" s="197">
        <f>SUM(T209:T270)</f>
        <v>0</v>
      </c>
      <c r="AR208" s="190" t="s">
        <v>80</v>
      </c>
      <c r="AT208" s="198" t="s">
        <v>71</v>
      </c>
      <c r="AU208" s="198" t="s">
        <v>80</v>
      </c>
      <c r="AY208" s="190" t="s">
        <v>148</v>
      </c>
      <c r="BK208" s="199">
        <f>SUM(BK209:BK270)</f>
        <v>0</v>
      </c>
    </row>
    <row r="209" s="1" customFormat="1" ht="25.5" customHeight="1">
      <c r="B209" s="202"/>
      <c r="C209" s="203" t="s">
        <v>330</v>
      </c>
      <c r="D209" s="203" t="s">
        <v>150</v>
      </c>
      <c r="E209" s="204" t="s">
        <v>325</v>
      </c>
      <c r="F209" s="205" t="s">
        <v>326</v>
      </c>
      <c r="G209" s="206" t="s">
        <v>171</v>
      </c>
      <c r="H209" s="207">
        <v>10</v>
      </c>
      <c r="I209" s="208"/>
      <c r="J209" s="209">
        <f>ROUND(I209*H209,2)</f>
        <v>0</v>
      </c>
      <c r="K209" s="205" t="s">
        <v>154</v>
      </c>
      <c r="L209" s="47"/>
      <c r="M209" s="210" t="s">
        <v>5</v>
      </c>
      <c r="N209" s="211" t="s">
        <v>43</v>
      </c>
      <c r="O209" s="48"/>
      <c r="P209" s="212">
        <f>O209*H209</f>
        <v>0</v>
      </c>
      <c r="Q209" s="212">
        <v>0.22656999999999999</v>
      </c>
      <c r="R209" s="212">
        <f>Q209*H209</f>
        <v>2.2656999999999998</v>
      </c>
      <c r="S209" s="212">
        <v>0</v>
      </c>
      <c r="T209" s="213">
        <f>S209*H209</f>
        <v>0</v>
      </c>
      <c r="AR209" s="25" t="s">
        <v>155</v>
      </c>
      <c r="AT209" s="25" t="s">
        <v>150</v>
      </c>
      <c r="AU209" s="25" t="s">
        <v>83</v>
      </c>
      <c r="AY209" s="25" t="s">
        <v>148</v>
      </c>
      <c r="BE209" s="214">
        <f>IF(N209="základní",J209,0)</f>
        <v>0</v>
      </c>
      <c r="BF209" s="214">
        <f>IF(N209="snížená",J209,0)</f>
        <v>0</v>
      </c>
      <c r="BG209" s="214">
        <f>IF(N209="zákl. přenesená",J209,0)</f>
        <v>0</v>
      </c>
      <c r="BH209" s="214">
        <f>IF(N209="sníž. přenesená",J209,0)</f>
        <v>0</v>
      </c>
      <c r="BI209" s="214">
        <f>IF(N209="nulová",J209,0)</f>
        <v>0</v>
      </c>
      <c r="BJ209" s="25" t="s">
        <v>80</v>
      </c>
      <c r="BK209" s="214">
        <f>ROUND(I209*H209,2)</f>
        <v>0</v>
      </c>
      <c r="BL209" s="25" t="s">
        <v>155</v>
      </c>
      <c r="BM209" s="25" t="s">
        <v>1080</v>
      </c>
    </row>
    <row r="210" s="1" customFormat="1">
      <c r="B210" s="47"/>
      <c r="D210" s="215" t="s">
        <v>157</v>
      </c>
      <c r="F210" s="216" t="s">
        <v>328</v>
      </c>
      <c r="I210" s="176"/>
      <c r="L210" s="47"/>
      <c r="M210" s="217"/>
      <c r="N210" s="48"/>
      <c r="O210" s="48"/>
      <c r="P210" s="48"/>
      <c r="Q210" s="48"/>
      <c r="R210" s="48"/>
      <c r="S210" s="48"/>
      <c r="T210" s="86"/>
      <c r="AT210" s="25" t="s">
        <v>157</v>
      </c>
      <c r="AU210" s="25" t="s">
        <v>83</v>
      </c>
    </row>
    <row r="211" s="12" customFormat="1">
      <c r="B211" s="225"/>
      <c r="D211" s="215" t="s">
        <v>159</v>
      </c>
      <c r="E211" s="226" t="s">
        <v>5</v>
      </c>
      <c r="F211" s="227" t="s">
        <v>1081</v>
      </c>
      <c r="H211" s="228">
        <v>10</v>
      </c>
      <c r="I211" s="229"/>
      <c r="L211" s="225"/>
      <c r="M211" s="230"/>
      <c r="N211" s="231"/>
      <c r="O211" s="231"/>
      <c r="P211" s="231"/>
      <c r="Q211" s="231"/>
      <c r="R211" s="231"/>
      <c r="S211" s="231"/>
      <c r="T211" s="232"/>
      <c r="AT211" s="226" t="s">
        <v>159</v>
      </c>
      <c r="AU211" s="226" t="s">
        <v>83</v>
      </c>
      <c r="AV211" s="12" t="s">
        <v>83</v>
      </c>
      <c r="AW211" s="12" t="s">
        <v>35</v>
      </c>
      <c r="AX211" s="12" t="s">
        <v>80</v>
      </c>
      <c r="AY211" s="226" t="s">
        <v>148</v>
      </c>
    </row>
    <row r="212" s="1" customFormat="1" ht="25.5" customHeight="1">
      <c r="B212" s="202"/>
      <c r="C212" s="203" t="s">
        <v>336</v>
      </c>
      <c r="D212" s="203" t="s">
        <v>150</v>
      </c>
      <c r="E212" s="204" t="s">
        <v>1082</v>
      </c>
      <c r="F212" s="205" t="s">
        <v>735</v>
      </c>
      <c r="G212" s="206" t="s">
        <v>171</v>
      </c>
      <c r="H212" s="207">
        <v>84.120000000000005</v>
      </c>
      <c r="I212" s="208"/>
      <c r="J212" s="209">
        <f>ROUND(I212*H212,2)</f>
        <v>0</v>
      </c>
      <c r="K212" s="205" t="s">
        <v>5</v>
      </c>
      <c r="L212" s="47"/>
      <c r="M212" s="210" t="s">
        <v>5</v>
      </c>
      <c r="N212" s="211" t="s">
        <v>43</v>
      </c>
      <c r="O212" s="48"/>
      <c r="P212" s="212">
        <f>O212*H212</f>
        <v>0</v>
      </c>
      <c r="Q212" s="212">
        <v>0</v>
      </c>
      <c r="R212" s="212">
        <f>Q212*H212</f>
        <v>0</v>
      </c>
      <c r="S212" s="212">
        <v>0</v>
      </c>
      <c r="T212" s="213">
        <f>S212*H212</f>
        <v>0</v>
      </c>
      <c r="AR212" s="25" t="s">
        <v>155</v>
      </c>
      <c r="AT212" s="25" t="s">
        <v>150</v>
      </c>
      <c r="AU212" s="25" t="s">
        <v>83</v>
      </c>
      <c r="AY212" s="25" t="s">
        <v>148</v>
      </c>
      <c r="BE212" s="214">
        <f>IF(N212="základní",J212,0)</f>
        <v>0</v>
      </c>
      <c r="BF212" s="214">
        <f>IF(N212="snížená",J212,0)</f>
        <v>0</v>
      </c>
      <c r="BG212" s="214">
        <f>IF(N212="zákl. přenesená",J212,0)</f>
        <v>0</v>
      </c>
      <c r="BH212" s="214">
        <f>IF(N212="sníž. přenesená",J212,0)</f>
        <v>0</v>
      </c>
      <c r="BI212" s="214">
        <f>IF(N212="nulová",J212,0)</f>
        <v>0</v>
      </c>
      <c r="BJ212" s="25" t="s">
        <v>80</v>
      </c>
      <c r="BK212" s="214">
        <f>ROUND(I212*H212,2)</f>
        <v>0</v>
      </c>
      <c r="BL212" s="25" t="s">
        <v>155</v>
      </c>
      <c r="BM212" s="25" t="s">
        <v>1083</v>
      </c>
    </row>
    <row r="213" s="1" customFormat="1">
      <c r="B213" s="47"/>
      <c r="D213" s="215" t="s">
        <v>157</v>
      </c>
      <c r="F213" s="216" t="s">
        <v>1084</v>
      </c>
      <c r="I213" s="176"/>
      <c r="L213" s="47"/>
      <c r="M213" s="217"/>
      <c r="N213" s="48"/>
      <c r="O213" s="48"/>
      <c r="P213" s="48"/>
      <c r="Q213" s="48"/>
      <c r="R213" s="48"/>
      <c r="S213" s="48"/>
      <c r="T213" s="86"/>
      <c r="AT213" s="25" t="s">
        <v>157</v>
      </c>
      <c r="AU213" s="25" t="s">
        <v>83</v>
      </c>
    </row>
    <row r="214" s="12" customFormat="1">
      <c r="B214" s="225"/>
      <c r="D214" s="215" t="s">
        <v>159</v>
      </c>
      <c r="E214" s="226" t="s">
        <v>5</v>
      </c>
      <c r="F214" s="227" t="s">
        <v>1085</v>
      </c>
      <c r="H214" s="228">
        <v>84.120000000000005</v>
      </c>
      <c r="I214" s="229"/>
      <c r="L214" s="225"/>
      <c r="M214" s="230"/>
      <c r="N214" s="231"/>
      <c r="O214" s="231"/>
      <c r="P214" s="231"/>
      <c r="Q214" s="231"/>
      <c r="R214" s="231"/>
      <c r="S214" s="231"/>
      <c r="T214" s="232"/>
      <c r="AT214" s="226" t="s">
        <v>159</v>
      </c>
      <c r="AU214" s="226" t="s">
        <v>83</v>
      </c>
      <c r="AV214" s="12" t="s">
        <v>83</v>
      </c>
      <c r="AW214" s="12" t="s">
        <v>35</v>
      </c>
      <c r="AX214" s="12" t="s">
        <v>80</v>
      </c>
      <c r="AY214" s="226" t="s">
        <v>148</v>
      </c>
    </row>
    <row r="215" s="1" customFormat="1" ht="16.5" customHeight="1">
      <c r="B215" s="202"/>
      <c r="C215" s="249" t="s">
        <v>342</v>
      </c>
      <c r="D215" s="249" t="s">
        <v>270</v>
      </c>
      <c r="E215" s="250" t="s">
        <v>1086</v>
      </c>
      <c r="F215" s="251" t="s">
        <v>1087</v>
      </c>
      <c r="G215" s="252" t="s">
        <v>171</v>
      </c>
      <c r="H215" s="253">
        <v>85.382000000000005</v>
      </c>
      <c r="I215" s="254"/>
      <c r="J215" s="255">
        <f>ROUND(I215*H215,2)</f>
        <v>0</v>
      </c>
      <c r="K215" s="251" t="s">
        <v>5</v>
      </c>
      <c r="L215" s="256"/>
      <c r="M215" s="257" t="s">
        <v>5</v>
      </c>
      <c r="N215" s="258" t="s">
        <v>43</v>
      </c>
      <c r="O215" s="48"/>
      <c r="P215" s="212">
        <f>O215*H215</f>
        <v>0</v>
      </c>
      <c r="Q215" s="212">
        <v>0.00027</v>
      </c>
      <c r="R215" s="212">
        <f>Q215*H215</f>
        <v>0.023053140000000003</v>
      </c>
      <c r="S215" s="212">
        <v>0</v>
      </c>
      <c r="T215" s="213">
        <f>S215*H215</f>
        <v>0</v>
      </c>
      <c r="AR215" s="25" t="s">
        <v>214</v>
      </c>
      <c r="AT215" s="25" t="s">
        <v>270</v>
      </c>
      <c r="AU215" s="25" t="s">
        <v>83</v>
      </c>
      <c r="AY215" s="25" t="s">
        <v>148</v>
      </c>
      <c r="BE215" s="214">
        <f>IF(N215="základní",J215,0)</f>
        <v>0</v>
      </c>
      <c r="BF215" s="214">
        <f>IF(N215="snížená",J215,0)</f>
        <v>0</v>
      </c>
      <c r="BG215" s="214">
        <f>IF(N215="zákl. přenesená",J215,0)</f>
        <v>0</v>
      </c>
      <c r="BH215" s="214">
        <f>IF(N215="sníž. přenesená",J215,0)</f>
        <v>0</v>
      </c>
      <c r="BI215" s="214">
        <f>IF(N215="nulová",J215,0)</f>
        <v>0</v>
      </c>
      <c r="BJ215" s="25" t="s">
        <v>80</v>
      </c>
      <c r="BK215" s="214">
        <f>ROUND(I215*H215,2)</f>
        <v>0</v>
      </c>
      <c r="BL215" s="25" t="s">
        <v>155</v>
      </c>
      <c r="BM215" s="25" t="s">
        <v>1088</v>
      </c>
    </row>
    <row r="216" s="1" customFormat="1">
      <c r="B216" s="47"/>
      <c r="D216" s="215" t="s">
        <v>157</v>
      </c>
      <c r="F216" s="216" t="s">
        <v>1087</v>
      </c>
      <c r="I216" s="176"/>
      <c r="L216" s="47"/>
      <c r="M216" s="217"/>
      <c r="N216" s="48"/>
      <c r="O216" s="48"/>
      <c r="P216" s="48"/>
      <c r="Q216" s="48"/>
      <c r="R216" s="48"/>
      <c r="S216" s="48"/>
      <c r="T216" s="86"/>
      <c r="AT216" s="25" t="s">
        <v>157</v>
      </c>
      <c r="AU216" s="25" t="s">
        <v>83</v>
      </c>
    </row>
    <row r="217" s="12" customFormat="1">
      <c r="B217" s="225"/>
      <c r="D217" s="215" t="s">
        <v>159</v>
      </c>
      <c r="E217" s="226" t="s">
        <v>5</v>
      </c>
      <c r="F217" s="227" t="s">
        <v>1089</v>
      </c>
      <c r="H217" s="228">
        <v>85.382000000000005</v>
      </c>
      <c r="I217" s="229"/>
      <c r="L217" s="225"/>
      <c r="M217" s="230"/>
      <c r="N217" s="231"/>
      <c r="O217" s="231"/>
      <c r="P217" s="231"/>
      <c r="Q217" s="231"/>
      <c r="R217" s="231"/>
      <c r="S217" s="231"/>
      <c r="T217" s="232"/>
      <c r="AT217" s="226" t="s">
        <v>159</v>
      </c>
      <c r="AU217" s="226" t="s">
        <v>83</v>
      </c>
      <c r="AV217" s="12" t="s">
        <v>83</v>
      </c>
      <c r="AW217" s="12" t="s">
        <v>35</v>
      </c>
      <c r="AX217" s="12" t="s">
        <v>80</v>
      </c>
      <c r="AY217" s="226" t="s">
        <v>148</v>
      </c>
    </row>
    <row r="218" s="1" customFormat="1" ht="25.5" customHeight="1">
      <c r="B218" s="202"/>
      <c r="C218" s="203" t="s">
        <v>348</v>
      </c>
      <c r="D218" s="203" t="s">
        <v>150</v>
      </c>
      <c r="E218" s="204" t="s">
        <v>1090</v>
      </c>
      <c r="F218" s="205" t="s">
        <v>1091</v>
      </c>
      <c r="G218" s="206" t="s">
        <v>171</v>
      </c>
      <c r="H218" s="207">
        <v>264.64999999999998</v>
      </c>
      <c r="I218" s="208"/>
      <c r="J218" s="209">
        <f>ROUND(I218*H218,2)</f>
        <v>0</v>
      </c>
      <c r="K218" s="205" t="s">
        <v>5</v>
      </c>
      <c r="L218" s="47"/>
      <c r="M218" s="210" t="s">
        <v>5</v>
      </c>
      <c r="N218" s="211" t="s">
        <v>43</v>
      </c>
      <c r="O218" s="48"/>
      <c r="P218" s="212">
        <f>O218*H218</f>
        <v>0</v>
      </c>
      <c r="Q218" s="212">
        <v>0</v>
      </c>
      <c r="R218" s="212">
        <f>Q218*H218</f>
        <v>0</v>
      </c>
      <c r="S218" s="212">
        <v>0</v>
      </c>
      <c r="T218" s="213">
        <f>S218*H218</f>
        <v>0</v>
      </c>
      <c r="AR218" s="25" t="s">
        <v>155</v>
      </c>
      <c r="AT218" s="25" t="s">
        <v>150</v>
      </c>
      <c r="AU218" s="25" t="s">
        <v>83</v>
      </c>
      <c r="AY218" s="25" t="s">
        <v>148</v>
      </c>
      <c r="BE218" s="214">
        <f>IF(N218="základní",J218,0)</f>
        <v>0</v>
      </c>
      <c r="BF218" s="214">
        <f>IF(N218="snížená",J218,0)</f>
        <v>0</v>
      </c>
      <c r="BG218" s="214">
        <f>IF(N218="zákl. přenesená",J218,0)</f>
        <v>0</v>
      </c>
      <c r="BH218" s="214">
        <f>IF(N218="sníž. přenesená",J218,0)</f>
        <v>0</v>
      </c>
      <c r="BI218" s="214">
        <f>IF(N218="nulová",J218,0)</f>
        <v>0</v>
      </c>
      <c r="BJ218" s="25" t="s">
        <v>80</v>
      </c>
      <c r="BK218" s="214">
        <f>ROUND(I218*H218,2)</f>
        <v>0</v>
      </c>
      <c r="BL218" s="25" t="s">
        <v>155</v>
      </c>
      <c r="BM218" s="25" t="s">
        <v>1092</v>
      </c>
    </row>
    <row r="219" s="1" customFormat="1">
      <c r="B219" s="47"/>
      <c r="D219" s="215" t="s">
        <v>157</v>
      </c>
      <c r="F219" s="216" t="s">
        <v>1093</v>
      </c>
      <c r="I219" s="176"/>
      <c r="L219" s="47"/>
      <c r="M219" s="217"/>
      <c r="N219" s="48"/>
      <c r="O219" s="48"/>
      <c r="P219" s="48"/>
      <c r="Q219" s="48"/>
      <c r="R219" s="48"/>
      <c r="S219" s="48"/>
      <c r="T219" s="86"/>
      <c r="AT219" s="25" t="s">
        <v>157</v>
      </c>
      <c r="AU219" s="25" t="s">
        <v>83</v>
      </c>
    </row>
    <row r="220" s="12" customFormat="1">
      <c r="B220" s="225"/>
      <c r="D220" s="215" t="s">
        <v>159</v>
      </c>
      <c r="E220" s="226" t="s">
        <v>5</v>
      </c>
      <c r="F220" s="227" t="s">
        <v>1094</v>
      </c>
      <c r="H220" s="228">
        <v>264.64999999999998</v>
      </c>
      <c r="I220" s="229"/>
      <c r="L220" s="225"/>
      <c r="M220" s="230"/>
      <c r="N220" s="231"/>
      <c r="O220" s="231"/>
      <c r="P220" s="231"/>
      <c r="Q220" s="231"/>
      <c r="R220" s="231"/>
      <c r="S220" s="231"/>
      <c r="T220" s="232"/>
      <c r="AT220" s="226" t="s">
        <v>159</v>
      </c>
      <c r="AU220" s="226" t="s">
        <v>83</v>
      </c>
      <c r="AV220" s="12" t="s">
        <v>83</v>
      </c>
      <c r="AW220" s="12" t="s">
        <v>35</v>
      </c>
      <c r="AX220" s="12" t="s">
        <v>80</v>
      </c>
      <c r="AY220" s="226" t="s">
        <v>148</v>
      </c>
    </row>
    <row r="221" s="1" customFormat="1" ht="16.5" customHeight="1">
      <c r="B221" s="202"/>
      <c r="C221" s="249" t="s">
        <v>353</v>
      </c>
      <c r="D221" s="249" t="s">
        <v>270</v>
      </c>
      <c r="E221" s="250" t="s">
        <v>1095</v>
      </c>
      <c r="F221" s="251" t="s">
        <v>1096</v>
      </c>
      <c r="G221" s="252" t="s">
        <v>171</v>
      </c>
      <c r="H221" s="253">
        <v>268.62</v>
      </c>
      <c r="I221" s="254"/>
      <c r="J221" s="255">
        <f>ROUND(I221*H221,2)</f>
        <v>0</v>
      </c>
      <c r="K221" s="251" t="s">
        <v>5</v>
      </c>
      <c r="L221" s="256"/>
      <c r="M221" s="257" t="s">
        <v>5</v>
      </c>
      <c r="N221" s="258" t="s">
        <v>43</v>
      </c>
      <c r="O221" s="48"/>
      <c r="P221" s="212">
        <f>O221*H221</f>
        <v>0</v>
      </c>
      <c r="Q221" s="212">
        <v>0.00106</v>
      </c>
      <c r="R221" s="212">
        <f>Q221*H221</f>
        <v>0.28473719999999997</v>
      </c>
      <c r="S221" s="212">
        <v>0</v>
      </c>
      <c r="T221" s="213">
        <f>S221*H221</f>
        <v>0</v>
      </c>
      <c r="AR221" s="25" t="s">
        <v>214</v>
      </c>
      <c r="AT221" s="25" t="s">
        <v>270</v>
      </c>
      <c r="AU221" s="25" t="s">
        <v>83</v>
      </c>
      <c r="AY221" s="25" t="s">
        <v>148</v>
      </c>
      <c r="BE221" s="214">
        <f>IF(N221="základní",J221,0)</f>
        <v>0</v>
      </c>
      <c r="BF221" s="214">
        <f>IF(N221="snížená",J221,0)</f>
        <v>0</v>
      </c>
      <c r="BG221" s="214">
        <f>IF(N221="zákl. přenesená",J221,0)</f>
        <v>0</v>
      </c>
      <c r="BH221" s="214">
        <f>IF(N221="sníž. přenesená",J221,0)</f>
        <v>0</v>
      </c>
      <c r="BI221" s="214">
        <f>IF(N221="nulová",J221,0)</f>
        <v>0</v>
      </c>
      <c r="BJ221" s="25" t="s">
        <v>80</v>
      </c>
      <c r="BK221" s="214">
        <f>ROUND(I221*H221,2)</f>
        <v>0</v>
      </c>
      <c r="BL221" s="25" t="s">
        <v>155</v>
      </c>
      <c r="BM221" s="25" t="s">
        <v>1097</v>
      </c>
    </row>
    <row r="222" s="1" customFormat="1">
      <c r="B222" s="47"/>
      <c r="D222" s="215" t="s">
        <v>157</v>
      </c>
      <c r="F222" s="216" t="s">
        <v>1096</v>
      </c>
      <c r="I222" s="176"/>
      <c r="L222" s="47"/>
      <c r="M222" s="217"/>
      <c r="N222" s="48"/>
      <c r="O222" s="48"/>
      <c r="P222" s="48"/>
      <c r="Q222" s="48"/>
      <c r="R222" s="48"/>
      <c r="S222" s="48"/>
      <c r="T222" s="86"/>
      <c r="AT222" s="25" t="s">
        <v>157</v>
      </c>
      <c r="AU222" s="25" t="s">
        <v>83</v>
      </c>
    </row>
    <row r="223" s="12" customFormat="1">
      <c r="B223" s="225"/>
      <c r="D223" s="215" t="s">
        <v>159</v>
      </c>
      <c r="E223" s="226" t="s">
        <v>5</v>
      </c>
      <c r="F223" s="227" t="s">
        <v>1098</v>
      </c>
      <c r="H223" s="228">
        <v>268.62</v>
      </c>
      <c r="I223" s="229"/>
      <c r="L223" s="225"/>
      <c r="M223" s="230"/>
      <c r="N223" s="231"/>
      <c r="O223" s="231"/>
      <c r="P223" s="231"/>
      <c r="Q223" s="231"/>
      <c r="R223" s="231"/>
      <c r="S223" s="231"/>
      <c r="T223" s="232"/>
      <c r="AT223" s="226" t="s">
        <v>159</v>
      </c>
      <c r="AU223" s="226" t="s">
        <v>83</v>
      </c>
      <c r="AV223" s="12" t="s">
        <v>83</v>
      </c>
      <c r="AW223" s="12" t="s">
        <v>35</v>
      </c>
      <c r="AX223" s="12" t="s">
        <v>80</v>
      </c>
      <c r="AY223" s="226" t="s">
        <v>148</v>
      </c>
    </row>
    <row r="224" s="1" customFormat="1" ht="16.5" customHeight="1">
      <c r="B224" s="202"/>
      <c r="C224" s="203" t="s">
        <v>358</v>
      </c>
      <c r="D224" s="203" t="s">
        <v>150</v>
      </c>
      <c r="E224" s="204" t="s">
        <v>1029</v>
      </c>
      <c r="F224" s="205" t="s">
        <v>1099</v>
      </c>
      <c r="G224" s="206" t="s">
        <v>171</v>
      </c>
      <c r="H224" s="207">
        <v>12</v>
      </c>
      <c r="I224" s="208"/>
      <c r="J224" s="209">
        <f>ROUND(I224*H224,2)</f>
        <v>0</v>
      </c>
      <c r="K224" s="205" t="s">
        <v>5</v>
      </c>
      <c r="L224" s="47"/>
      <c r="M224" s="210" t="s">
        <v>5</v>
      </c>
      <c r="N224" s="211" t="s">
        <v>43</v>
      </c>
      <c r="O224" s="48"/>
      <c r="P224" s="212">
        <f>O224*H224</f>
        <v>0</v>
      </c>
      <c r="Q224" s="212">
        <v>0.0080000000000000002</v>
      </c>
      <c r="R224" s="212">
        <f>Q224*H224</f>
        <v>0.096000000000000002</v>
      </c>
      <c r="S224" s="212">
        <v>0</v>
      </c>
      <c r="T224" s="213">
        <f>S224*H224</f>
        <v>0</v>
      </c>
      <c r="AR224" s="25" t="s">
        <v>155</v>
      </c>
      <c r="AT224" s="25" t="s">
        <v>150</v>
      </c>
      <c r="AU224" s="25" t="s">
        <v>83</v>
      </c>
      <c r="AY224" s="25" t="s">
        <v>148</v>
      </c>
      <c r="BE224" s="214">
        <f>IF(N224="základní",J224,0)</f>
        <v>0</v>
      </c>
      <c r="BF224" s="214">
        <f>IF(N224="snížená",J224,0)</f>
        <v>0</v>
      </c>
      <c r="BG224" s="214">
        <f>IF(N224="zákl. přenesená",J224,0)</f>
        <v>0</v>
      </c>
      <c r="BH224" s="214">
        <f>IF(N224="sníž. přenesená",J224,0)</f>
        <v>0</v>
      </c>
      <c r="BI224" s="214">
        <f>IF(N224="nulová",J224,0)</f>
        <v>0</v>
      </c>
      <c r="BJ224" s="25" t="s">
        <v>80</v>
      </c>
      <c r="BK224" s="214">
        <f>ROUND(I224*H224,2)</f>
        <v>0</v>
      </c>
      <c r="BL224" s="25" t="s">
        <v>155</v>
      </c>
      <c r="BM224" s="25" t="s">
        <v>1100</v>
      </c>
    </row>
    <row r="225" s="12" customFormat="1">
      <c r="B225" s="225"/>
      <c r="D225" s="215" t="s">
        <v>159</v>
      </c>
      <c r="E225" s="226" t="s">
        <v>5</v>
      </c>
      <c r="F225" s="227" t="s">
        <v>1101</v>
      </c>
      <c r="H225" s="228">
        <v>12</v>
      </c>
      <c r="I225" s="229"/>
      <c r="L225" s="225"/>
      <c r="M225" s="230"/>
      <c r="N225" s="231"/>
      <c r="O225" s="231"/>
      <c r="P225" s="231"/>
      <c r="Q225" s="231"/>
      <c r="R225" s="231"/>
      <c r="S225" s="231"/>
      <c r="T225" s="232"/>
      <c r="AT225" s="226" t="s">
        <v>159</v>
      </c>
      <c r="AU225" s="226" t="s">
        <v>83</v>
      </c>
      <c r="AV225" s="12" t="s">
        <v>83</v>
      </c>
      <c r="AW225" s="12" t="s">
        <v>35</v>
      </c>
      <c r="AX225" s="12" t="s">
        <v>80</v>
      </c>
      <c r="AY225" s="226" t="s">
        <v>148</v>
      </c>
    </row>
    <row r="226" s="1" customFormat="1" ht="16.5" customHeight="1">
      <c r="B226" s="202"/>
      <c r="C226" s="203" t="s">
        <v>363</v>
      </c>
      <c r="D226" s="203" t="s">
        <v>150</v>
      </c>
      <c r="E226" s="204" t="s">
        <v>359</v>
      </c>
      <c r="F226" s="205" t="s">
        <v>360</v>
      </c>
      <c r="G226" s="206" t="s">
        <v>171</v>
      </c>
      <c r="H226" s="207">
        <v>350.03199999999998</v>
      </c>
      <c r="I226" s="208"/>
      <c r="J226" s="209">
        <f>ROUND(I226*H226,2)</f>
        <v>0</v>
      </c>
      <c r="K226" s="205" t="s">
        <v>154</v>
      </c>
      <c r="L226" s="47"/>
      <c r="M226" s="210" t="s">
        <v>5</v>
      </c>
      <c r="N226" s="211" t="s">
        <v>43</v>
      </c>
      <c r="O226" s="48"/>
      <c r="P226" s="212">
        <f>O226*H226</f>
        <v>0</v>
      </c>
      <c r="Q226" s="212">
        <v>0</v>
      </c>
      <c r="R226" s="212">
        <f>Q226*H226</f>
        <v>0</v>
      </c>
      <c r="S226" s="212">
        <v>0</v>
      </c>
      <c r="T226" s="213">
        <f>S226*H226</f>
        <v>0</v>
      </c>
      <c r="AR226" s="25" t="s">
        <v>155</v>
      </c>
      <c r="AT226" s="25" t="s">
        <v>150</v>
      </c>
      <c r="AU226" s="25" t="s">
        <v>83</v>
      </c>
      <c r="AY226" s="25" t="s">
        <v>148</v>
      </c>
      <c r="BE226" s="214">
        <f>IF(N226="základní",J226,0)</f>
        <v>0</v>
      </c>
      <c r="BF226" s="214">
        <f>IF(N226="snížená",J226,0)</f>
        <v>0</v>
      </c>
      <c r="BG226" s="214">
        <f>IF(N226="zákl. přenesená",J226,0)</f>
        <v>0</v>
      </c>
      <c r="BH226" s="214">
        <f>IF(N226="sníž. přenesená",J226,0)</f>
        <v>0</v>
      </c>
      <c r="BI226" s="214">
        <f>IF(N226="nulová",J226,0)</f>
        <v>0</v>
      </c>
      <c r="BJ226" s="25" t="s">
        <v>80</v>
      </c>
      <c r="BK226" s="214">
        <f>ROUND(I226*H226,2)</f>
        <v>0</v>
      </c>
      <c r="BL226" s="25" t="s">
        <v>155</v>
      </c>
      <c r="BM226" s="25" t="s">
        <v>1102</v>
      </c>
    </row>
    <row r="227" s="1" customFormat="1">
      <c r="B227" s="47"/>
      <c r="D227" s="215" t="s">
        <v>157</v>
      </c>
      <c r="F227" s="216" t="s">
        <v>362</v>
      </c>
      <c r="I227" s="176"/>
      <c r="L227" s="47"/>
      <c r="M227" s="217"/>
      <c r="N227" s="48"/>
      <c r="O227" s="48"/>
      <c r="P227" s="48"/>
      <c r="Q227" s="48"/>
      <c r="R227" s="48"/>
      <c r="S227" s="48"/>
      <c r="T227" s="86"/>
      <c r="AT227" s="25" t="s">
        <v>157</v>
      </c>
      <c r="AU227" s="25" t="s">
        <v>83</v>
      </c>
    </row>
    <row r="228" s="12" customFormat="1">
      <c r="B228" s="225"/>
      <c r="D228" s="215" t="s">
        <v>159</v>
      </c>
      <c r="E228" s="226" t="s">
        <v>5</v>
      </c>
      <c r="F228" s="227" t="s">
        <v>1103</v>
      </c>
      <c r="H228" s="228">
        <v>350.03199999999998</v>
      </c>
      <c r="I228" s="229"/>
      <c r="L228" s="225"/>
      <c r="M228" s="230"/>
      <c r="N228" s="231"/>
      <c r="O228" s="231"/>
      <c r="P228" s="231"/>
      <c r="Q228" s="231"/>
      <c r="R228" s="231"/>
      <c r="S228" s="231"/>
      <c r="T228" s="232"/>
      <c r="AT228" s="226" t="s">
        <v>159</v>
      </c>
      <c r="AU228" s="226" t="s">
        <v>83</v>
      </c>
      <c r="AV228" s="12" t="s">
        <v>83</v>
      </c>
      <c r="AW228" s="12" t="s">
        <v>35</v>
      </c>
      <c r="AX228" s="12" t="s">
        <v>80</v>
      </c>
      <c r="AY228" s="226" t="s">
        <v>148</v>
      </c>
    </row>
    <row r="229" s="1" customFormat="1" ht="16.5" customHeight="1">
      <c r="B229" s="202"/>
      <c r="C229" s="203" t="s">
        <v>368</v>
      </c>
      <c r="D229" s="203" t="s">
        <v>150</v>
      </c>
      <c r="E229" s="204" t="s">
        <v>369</v>
      </c>
      <c r="F229" s="205" t="s">
        <v>370</v>
      </c>
      <c r="G229" s="206" t="s">
        <v>171</v>
      </c>
      <c r="H229" s="207">
        <v>343.5</v>
      </c>
      <c r="I229" s="208"/>
      <c r="J229" s="209">
        <f>ROUND(I229*H229,2)</f>
        <v>0</v>
      </c>
      <c r="K229" s="205" t="s">
        <v>154</v>
      </c>
      <c r="L229" s="47"/>
      <c r="M229" s="210" t="s">
        <v>5</v>
      </c>
      <c r="N229" s="211" t="s">
        <v>43</v>
      </c>
      <c r="O229" s="48"/>
      <c r="P229" s="212">
        <f>O229*H229</f>
        <v>0</v>
      </c>
      <c r="Q229" s="212">
        <v>0.00019000000000000001</v>
      </c>
      <c r="R229" s="212">
        <f>Q229*H229</f>
        <v>0.065265000000000004</v>
      </c>
      <c r="S229" s="212">
        <v>0</v>
      </c>
      <c r="T229" s="213">
        <f>S229*H229</f>
        <v>0</v>
      </c>
      <c r="AR229" s="25" t="s">
        <v>155</v>
      </c>
      <c r="AT229" s="25" t="s">
        <v>150</v>
      </c>
      <c r="AU229" s="25" t="s">
        <v>83</v>
      </c>
      <c r="AY229" s="25" t="s">
        <v>148</v>
      </c>
      <c r="BE229" s="214">
        <f>IF(N229="základní",J229,0)</f>
        <v>0</v>
      </c>
      <c r="BF229" s="214">
        <f>IF(N229="snížená",J229,0)</f>
        <v>0</v>
      </c>
      <c r="BG229" s="214">
        <f>IF(N229="zákl. přenesená",J229,0)</f>
        <v>0</v>
      </c>
      <c r="BH229" s="214">
        <f>IF(N229="sníž. přenesená",J229,0)</f>
        <v>0</v>
      </c>
      <c r="BI229" s="214">
        <f>IF(N229="nulová",J229,0)</f>
        <v>0</v>
      </c>
      <c r="BJ229" s="25" t="s">
        <v>80</v>
      </c>
      <c r="BK229" s="214">
        <f>ROUND(I229*H229,2)</f>
        <v>0</v>
      </c>
      <c r="BL229" s="25" t="s">
        <v>155</v>
      </c>
      <c r="BM229" s="25" t="s">
        <v>1104</v>
      </c>
    </row>
    <row r="230" s="1" customFormat="1">
      <c r="B230" s="47"/>
      <c r="D230" s="215" t="s">
        <v>157</v>
      </c>
      <c r="F230" s="216" t="s">
        <v>372</v>
      </c>
      <c r="I230" s="176"/>
      <c r="L230" s="47"/>
      <c r="M230" s="217"/>
      <c r="N230" s="48"/>
      <c r="O230" s="48"/>
      <c r="P230" s="48"/>
      <c r="Q230" s="48"/>
      <c r="R230" s="48"/>
      <c r="S230" s="48"/>
      <c r="T230" s="86"/>
      <c r="AT230" s="25" t="s">
        <v>157</v>
      </c>
      <c r="AU230" s="25" t="s">
        <v>83</v>
      </c>
    </row>
    <row r="231" s="12" customFormat="1">
      <c r="B231" s="225"/>
      <c r="D231" s="215" t="s">
        <v>159</v>
      </c>
      <c r="E231" s="226" t="s">
        <v>5</v>
      </c>
      <c r="F231" s="227" t="s">
        <v>1105</v>
      </c>
      <c r="H231" s="228">
        <v>343.5</v>
      </c>
      <c r="I231" s="229"/>
      <c r="L231" s="225"/>
      <c r="M231" s="230"/>
      <c r="N231" s="231"/>
      <c r="O231" s="231"/>
      <c r="P231" s="231"/>
      <c r="Q231" s="231"/>
      <c r="R231" s="231"/>
      <c r="S231" s="231"/>
      <c r="T231" s="232"/>
      <c r="AT231" s="226" t="s">
        <v>159</v>
      </c>
      <c r="AU231" s="226" t="s">
        <v>83</v>
      </c>
      <c r="AV231" s="12" t="s">
        <v>83</v>
      </c>
      <c r="AW231" s="12" t="s">
        <v>35</v>
      </c>
      <c r="AX231" s="12" t="s">
        <v>80</v>
      </c>
      <c r="AY231" s="226" t="s">
        <v>148</v>
      </c>
    </row>
    <row r="232" s="1" customFormat="1" ht="16.5" customHeight="1">
      <c r="B232" s="202"/>
      <c r="C232" s="203" t="s">
        <v>374</v>
      </c>
      <c r="D232" s="203" t="s">
        <v>150</v>
      </c>
      <c r="E232" s="204" t="s">
        <v>375</v>
      </c>
      <c r="F232" s="205" t="s">
        <v>376</v>
      </c>
      <c r="G232" s="206" t="s">
        <v>171</v>
      </c>
      <c r="H232" s="207">
        <v>309.108</v>
      </c>
      <c r="I232" s="208"/>
      <c r="J232" s="209">
        <f>ROUND(I232*H232,2)</f>
        <v>0</v>
      </c>
      <c r="K232" s="205" t="s">
        <v>154</v>
      </c>
      <c r="L232" s="47"/>
      <c r="M232" s="210" t="s">
        <v>5</v>
      </c>
      <c r="N232" s="211" t="s">
        <v>43</v>
      </c>
      <c r="O232" s="48"/>
      <c r="P232" s="212">
        <f>O232*H232</f>
        <v>0</v>
      </c>
      <c r="Q232" s="212">
        <v>9.0000000000000006E-05</v>
      </c>
      <c r="R232" s="212">
        <f>Q232*H232</f>
        <v>0.027819720000000003</v>
      </c>
      <c r="S232" s="212">
        <v>0</v>
      </c>
      <c r="T232" s="213">
        <f>S232*H232</f>
        <v>0</v>
      </c>
      <c r="AR232" s="25" t="s">
        <v>155</v>
      </c>
      <c r="AT232" s="25" t="s">
        <v>150</v>
      </c>
      <c r="AU232" s="25" t="s">
        <v>83</v>
      </c>
      <c r="AY232" s="25" t="s">
        <v>148</v>
      </c>
      <c r="BE232" s="214">
        <f>IF(N232="základní",J232,0)</f>
        <v>0</v>
      </c>
      <c r="BF232" s="214">
        <f>IF(N232="snížená",J232,0)</f>
        <v>0</v>
      </c>
      <c r="BG232" s="214">
        <f>IF(N232="zákl. přenesená",J232,0)</f>
        <v>0</v>
      </c>
      <c r="BH232" s="214">
        <f>IF(N232="sníž. přenesená",J232,0)</f>
        <v>0</v>
      </c>
      <c r="BI232" s="214">
        <f>IF(N232="nulová",J232,0)</f>
        <v>0</v>
      </c>
      <c r="BJ232" s="25" t="s">
        <v>80</v>
      </c>
      <c r="BK232" s="214">
        <f>ROUND(I232*H232,2)</f>
        <v>0</v>
      </c>
      <c r="BL232" s="25" t="s">
        <v>155</v>
      </c>
      <c r="BM232" s="25" t="s">
        <v>1106</v>
      </c>
    </row>
    <row r="233" s="1" customFormat="1">
      <c r="B233" s="47"/>
      <c r="D233" s="215" t="s">
        <v>157</v>
      </c>
      <c r="F233" s="216" t="s">
        <v>378</v>
      </c>
      <c r="I233" s="176"/>
      <c r="L233" s="47"/>
      <c r="M233" s="217"/>
      <c r="N233" s="48"/>
      <c r="O233" s="48"/>
      <c r="P233" s="48"/>
      <c r="Q233" s="48"/>
      <c r="R233" s="48"/>
      <c r="S233" s="48"/>
      <c r="T233" s="86"/>
      <c r="AT233" s="25" t="s">
        <v>157</v>
      </c>
      <c r="AU233" s="25" t="s">
        <v>83</v>
      </c>
    </row>
    <row r="234" s="12" customFormat="1">
      <c r="B234" s="225"/>
      <c r="D234" s="215" t="s">
        <v>159</v>
      </c>
      <c r="E234" s="226" t="s">
        <v>5</v>
      </c>
      <c r="F234" s="227" t="s">
        <v>1107</v>
      </c>
      <c r="H234" s="228">
        <v>309.108</v>
      </c>
      <c r="I234" s="229"/>
      <c r="L234" s="225"/>
      <c r="M234" s="230"/>
      <c r="N234" s="231"/>
      <c r="O234" s="231"/>
      <c r="P234" s="231"/>
      <c r="Q234" s="231"/>
      <c r="R234" s="231"/>
      <c r="S234" s="231"/>
      <c r="T234" s="232"/>
      <c r="AT234" s="226" t="s">
        <v>159</v>
      </c>
      <c r="AU234" s="226" t="s">
        <v>83</v>
      </c>
      <c r="AV234" s="12" t="s">
        <v>83</v>
      </c>
      <c r="AW234" s="12" t="s">
        <v>35</v>
      </c>
      <c r="AX234" s="12" t="s">
        <v>80</v>
      </c>
      <c r="AY234" s="226" t="s">
        <v>148</v>
      </c>
    </row>
    <row r="235" s="1" customFormat="1" ht="16.5" customHeight="1">
      <c r="B235" s="202"/>
      <c r="C235" s="203" t="s">
        <v>379</v>
      </c>
      <c r="D235" s="203" t="s">
        <v>150</v>
      </c>
      <c r="E235" s="204" t="s">
        <v>380</v>
      </c>
      <c r="F235" s="205" t="s">
        <v>381</v>
      </c>
      <c r="G235" s="206" t="s">
        <v>382</v>
      </c>
      <c r="H235" s="207">
        <v>2</v>
      </c>
      <c r="I235" s="208"/>
      <c r="J235" s="209">
        <f>ROUND(I235*H235,2)</f>
        <v>0</v>
      </c>
      <c r="K235" s="205" t="s">
        <v>154</v>
      </c>
      <c r="L235" s="47"/>
      <c r="M235" s="210" t="s">
        <v>5</v>
      </c>
      <c r="N235" s="211" t="s">
        <v>43</v>
      </c>
      <c r="O235" s="48"/>
      <c r="P235" s="212">
        <f>O235*H235</f>
        <v>0</v>
      </c>
      <c r="Q235" s="212">
        <v>0.46009</v>
      </c>
      <c r="R235" s="212">
        <f>Q235*H235</f>
        <v>0.92018</v>
      </c>
      <c r="S235" s="212">
        <v>0</v>
      </c>
      <c r="T235" s="213">
        <f>S235*H235</f>
        <v>0</v>
      </c>
      <c r="AR235" s="25" t="s">
        <v>155</v>
      </c>
      <c r="AT235" s="25" t="s">
        <v>150</v>
      </c>
      <c r="AU235" s="25" t="s">
        <v>83</v>
      </c>
      <c r="AY235" s="25" t="s">
        <v>148</v>
      </c>
      <c r="BE235" s="214">
        <f>IF(N235="základní",J235,0)</f>
        <v>0</v>
      </c>
      <c r="BF235" s="214">
        <f>IF(N235="snížená",J235,0)</f>
        <v>0</v>
      </c>
      <c r="BG235" s="214">
        <f>IF(N235="zákl. přenesená",J235,0)</f>
        <v>0</v>
      </c>
      <c r="BH235" s="214">
        <f>IF(N235="sníž. přenesená",J235,0)</f>
        <v>0</v>
      </c>
      <c r="BI235" s="214">
        <f>IF(N235="nulová",J235,0)</f>
        <v>0</v>
      </c>
      <c r="BJ235" s="25" t="s">
        <v>80</v>
      </c>
      <c r="BK235" s="214">
        <f>ROUND(I235*H235,2)</f>
        <v>0</v>
      </c>
      <c r="BL235" s="25" t="s">
        <v>155</v>
      </c>
      <c r="BM235" s="25" t="s">
        <v>1108</v>
      </c>
    </row>
    <row r="236" s="1" customFormat="1">
      <c r="B236" s="47"/>
      <c r="D236" s="215" t="s">
        <v>157</v>
      </c>
      <c r="F236" s="216" t="s">
        <v>384</v>
      </c>
      <c r="I236" s="176"/>
      <c r="L236" s="47"/>
      <c r="M236" s="217"/>
      <c r="N236" s="48"/>
      <c r="O236" s="48"/>
      <c r="P236" s="48"/>
      <c r="Q236" s="48"/>
      <c r="R236" s="48"/>
      <c r="S236" s="48"/>
      <c r="T236" s="86"/>
      <c r="AT236" s="25" t="s">
        <v>157</v>
      </c>
      <c r="AU236" s="25" t="s">
        <v>83</v>
      </c>
    </row>
    <row r="237" s="1" customFormat="1" ht="25.5" customHeight="1">
      <c r="B237" s="202"/>
      <c r="C237" s="203" t="s">
        <v>385</v>
      </c>
      <c r="D237" s="203" t="s">
        <v>150</v>
      </c>
      <c r="E237" s="204" t="s">
        <v>386</v>
      </c>
      <c r="F237" s="205" t="s">
        <v>387</v>
      </c>
      <c r="G237" s="206" t="s">
        <v>382</v>
      </c>
      <c r="H237" s="207">
        <v>17</v>
      </c>
      <c r="I237" s="208"/>
      <c r="J237" s="209">
        <f>ROUND(I237*H237,2)</f>
        <v>0</v>
      </c>
      <c r="K237" s="205" t="s">
        <v>5</v>
      </c>
      <c r="L237" s="47"/>
      <c r="M237" s="210" t="s">
        <v>5</v>
      </c>
      <c r="N237" s="211" t="s">
        <v>43</v>
      </c>
      <c r="O237" s="48"/>
      <c r="P237" s="212">
        <f>O237*H237</f>
        <v>0</v>
      </c>
      <c r="Q237" s="212">
        <v>0.00016000000000000001</v>
      </c>
      <c r="R237" s="212">
        <f>Q237*H237</f>
        <v>0.0027200000000000002</v>
      </c>
      <c r="S237" s="212">
        <v>0</v>
      </c>
      <c r="T237" s="213">
        <f>S237*H237</f>
        <v>0</v>
      </c>
      <c r="AR237" s="25" t="s">
        <v>155</v>
      </c>
      <c r="AT237" s="25" t="s">
        <v>150</v>
      </c>
      <c r="AU237" s="25" t="s">
        <v>83</v>
      </c>
      <c r="AY237" s="25" t="s">
        <v>148</v>
      </c>
      <c r="BE237" s="214">
        <f>IF(N237="základní",J237,0)</f>
        <v>0</v>
      </c>
      <c r="BF237" s="214">
        <f>IF(N237="snížená",J237,0)</f>
        <v>0</v>
      </c>
      <c r="BG237" s="214">
        <f>IF(N237="zákl. přenesená",J237,0)</f>
        <v>0</v>
      </c>
      <c r="BH237" s="214">
        <f>IF(N237="sníž. přenesená",J237,0)</f>
        <v>0</v>
      </c>
      <c r="BI237" s="214">
        <f>IF(N237="nulová",J237,0)</f>
        <v>0</v>
      </c>
      <c r="BJ237" s="25" t="s">
        <v>80</v>
      </c>
      <c r="BK237" s="214">
        <f>ROUND(I237*H237,2)</f>
        <v>0</v>
      </c>
      <c r="BL237" s="25" t="s">
        <v>155</v>
      </c>
      <c r="BM237" s="25" t="s">
        <v>1109</v>
      </c>
    </row>
    <row r="238" s="1" customFormat="1">
      <c r="B238" s="47"/>
      <c r="D238" s="215" t="s">
        <v>157</v>
      </c>
      <c r="F238" s="216" t="s">
        <v>389</v>
      </c>
      <c r="I238" s="176"/>
      <c r="L238" s="47"/>
      <c r="M238" s="217"/>
      <c r="N238" s="48"/>
      <c r="O238" s="48"/>
      <c r="P238" s="48"/>
      <c r="Q238" s="48"/>
      <c r="R238" s="48"/>
      <c r="S238" s="48"/>
      <c r="T238" s="86"/>
      <c r="AT238" s="25" t="s">
        <v>157</v>
      </c>
      <c r="AU238" s="25" t="s">
        <v>83</v>
      </c>
    </row>
    <row r="239" s="12" customFormat="1">
      <c r="B239" s="225"/>
      <c r="D239" s="215" t="s">
        <v>159</v>
      </c>
      <c r="E239" s="226" t="s">
        <v>5</v>
      </c>
      <c r="F239" s="227" t="s">
        <v>1110</v>
      </c>
      <c r="H239" s="228">
        <v>17</v>
      </c>
      <c r="I239" s="229"/>
      <c r="L239" s="225"/>
      <c r="M239" s="230"/>
      <c r="N239" s="231"/>
      <c r="O239" s="231"/>
      <c r="P239" s="231"/>
      <c r="Q239" s="231"/>
      <c r="R239" s="231"/>
      <c r="S239" s="231"/>
      <c r="T239" s="232"/>
      <c r="AT239" s="226" t="s">
        <v>159</v>
      </c>
      <c r="AU239" s="226" t="s">
        <v>83</v>
      </c>
      <c r="AV239" s="12" t="s">
        <v>83</v>
      </c>
      <c r="AW239" s="12" t="s">
        <v>35</v>
      </c>
      <c r="AX239" s="12" t="s">
        <v>80</v>
      </c>
      <c r="AY239" s="226" t="s">
        <v>148</v>
      </c>
    </row>
    <row r="240" s="1" customFormat="1" ht="16.5" customHeight="1">
      <c r="B240" s="202"/>
      <c r="C240" s="203" t="s">
        <v>391</v>
      </c>
      <c r="D240" s="203" t="s">
        <v>150</v>
      </c>
      <c r="E240" s="204" t="s">
        <v>1111</v>
      </c>
      <c r="F240" s="205" t="s">
        <v>1112</v>
      </c>
      <c r="G240" s="206" t="s">
        <v>382</v>
      </c>
      <c r="H240" s="207">
        <v>12</v>
      </c>
      <c r="I240" s="208"/>
      <c r="J240" s="209">
        <f>ROUND(I240*H240,2)</f>
        <v>0</v>
      </c>
      <c r="K240" s="205" t="s">
        <v>5</v>
      </c>
      <c r="L240" s="47"/>
      <c r="M240" s="210" t="s">
        <v>5</v>
      </c>
      <c r="N240" s="211" t="s">
        <v>43</v>
      </c>
      <c r="O240" s="48"/>
      <c r="P240" s="212">
        <f>O240*H240</f>
        <v>0</v>
      </c>
      <c r="Q240" s="212">
        <v>0</v>
      </c>
      <c r="R240" s="212">
        <f>Q240*H240</f>
        <v>0</v>
      </c>
      <c r="S240" s="212">
        <v>0</v>
      </c>
      <c r="T240" s="213">
        <f>S240*H240</f>
        <v>0</v>
      </c>
      <c r="AR240" s="25" t="s">
        <v>155</v>
      </c>
      <c r="AT240" s="25" t="s">
        <v>150</v>
      </c>
      <c r="AU240" s="25" t="s">
        <v>83</v>
      </c>
      <c r="AY240" s="25" t="s">
        <v>148</v>
      </c>
      <c r="BE240" s="214">
        <f>IF(N240="základní",J240,0)</f>
        <v>0</v>
      </c>
      <c r="BF240" s="214">
        <f>IF(N240="snížená",J240,0)</f>
        <v>0</v>
      </c>
      <c r="BG240" s="214">
        <f>IF(N240="zákl. přenesená",J240,0)</f>
        <v>0</v>
      </c>
      <c r="BH240" s="214">
        <f>IF(N240="sníž. přenesená",J240,0)</f>
        <v>0</v>
      </c>
      <c r="BI240" s="214">
        <f>IF(N240="nulová",J240,0)</f>
        <v>0</v>
      </c>
      <c r="BJ240" s="25" t="s">
        <v>80</v>
      </c>
      <c r="BK240" s="214">
        <f>ROUND(I240*H240,2)</f>
        <v>0</v>
      </c>
      <c r="BL240" s="25" t="s">
        <v>155</v>
      </c>
      <c r="BM240" s="25" t="s">
        <v>1113</v>
      </c>
    </row>
    <row r="241" s="1" customFormat="1">
      <c r="B241" s="47"/>
      <c r="D241" s="215" t="s">
        <v>157</v>
      </c>
      <c r="F241" s="216" t="s">
        <v>1114</v>
      </c>
      <c r="I241" s="176"/>
      <c r="L241" s="47"/>
      <c r="M241" s="217"/>
      <c r="N241" s="48"/>
      <c r="O241" s="48"/>
      <c r="P241" s="48"/>
      <c r="Q241" s="48"/>
      <c r="R241" s="48"/>
      <c r="S241" s="48"/>
      <c r="T241" s="86"/>
      <c r="AT241" s="25" t="s">
        <v>157</v>
      </c>
      <c r="AU241" s="25" t="s">
        <v>83</v>
      </c>
    </row>
    <row r="242" s="1" customFormat="1" ht="16.5" customHeight="1">
      <c r="B242" s="202"/>
      <c r="C242" s="249" t="s">
        <v>396</v>
      </c>
      <c r="D242" s="249" t="s">
        <v>270</v>
      </c>
      <c r="E242" s="250" t="s">
        <v>758</v>
      </c>
      <c r="F242" s="251" t="s">
        <v>759</v>
      </c>
      <c r="G242" s="252" t="s">
        <v>414</v>
      </c>
      <c r="H242" s="253">
        <v>12</v>
      </c>
      <c r="I242" s="254"/>
      <c r="J242" s="255">
        <f>ROUND(I242*H242,2)</f>
        <v>0</v>
      </c>
      <c r="K242" s="251" t="s">
        <v>5</v>
      </c>
      <c r="L242" s="256"/>
      <c r="M242" s="257" t="s">
        <v>5</v>
      </c>
      <c r="N242" s="258" t="s">
        <v>43</v>
      </c>
      <c r="O242" s="48"/>
      <c r="P242" s="212">
        <f>O242*H242</f>
        <v>0</v>
      </c>
      <c r="Q242" s="212">
        <v>6.3999999999999997E-05</v>
      </c>
      <c r="R242" s="212">
        <f>Q242*H242</f>
        <v>0.00076800000000000002</v>
      </c>
      <c r="S242" s="212">
        <v>0</v>
      </c>
      <c r="T242" s="213">
        <f>S242*H242</f>
        <v>0</v>
      </c>
      <c r="AR242" s="25" t="s">
        <v>214</v>
      </c>
      <c r="AT242" s="25" t="s">
        <v>270</v>
      </c>
      <c r="AU242" s="25" t="s">
        <v>83</v>
      </c>
      <c r="AY242" s="25" t="s">
        <v>148</v>
      </c>
      <c r="BE242" s="214">
        <f>IF(N242="základní",J242,0)</f>
        <v>0</v>
      </c>
      <c r="BF242" s="214">
        <f>IF(N242="snížená",J242,0)</f>
        <v>0</v>
      </c>
      <c r="BG242" s="214">
        <f>IF(N242="zákl. přenesená",J242,0)</f>
        <v>0</v>
      </c>
      <c r="BH242" s="214">
        <f>IF(N242="sníž. přenesená",J242,0)</f>
        <v>0</v>
      </c>
      <c r="BI242" s="214">
        <f>IF(N242="nulová",J242,0)</f>
        <v>0</v>
      </c>
      <c r="BJ242" s="25" t="s">
        <v>80</v>
      </c>
      <c r="BK242" s="214">
        <f>ROUND(I242*H242,2)</f>
        <v>0</v>
      </c>
      <c r="BL242" s="25" t="s">
        <v>155</v>
      </c>
      <c r="BM242" s="25" t="s">
        <v>1115</v>
      </c>
    </row>
    <row r="243" s="12" customFormat="1">
      <c r="B243" s="225"/>
      <c r="D243" s="215" t="s">
        <v>159</v>
      </c>
      <c r="E243" s="226" t="s">
        <v>5</v>
      </c>
      <c r="F243" s="227" t="s">
        <v>1116</v>
      </c>
      <c r="H243" s="228">
        <v>12</v>
      </c>
      <c r="I243" s="229"/>
      <c r="L243" s="225"/>
      <c r="M243" s="230"/>
      <c r="N243" s="231"/>
      <c r="O243" s="231"/>
      <c r="P243" s="231"/>
      <c r="Q243" s="231"/>
      <c r="R243" s="231"/>
      <c r="S243" s="231"/>
      <c r="T243" s="232"/>
      <c r="AT243" s="226" t="s">
        <v>159</v>
      </c>
      <c r="AU243" s="226" t="s">
        <v>83</v>
      </c>
      <c r="AV243" s="12" t="s">
        <v>83</v>
      </c>
      <c r="AW243" s="12" t="s">
        <v>35</v>
      </c>
      <c r="AX243" s="12" t="s">
        <v>80</v>
      </c>
      <c r="AY243" s="226" t="s">
        <v>148</v>
      </c>
    </row>
    <row r="244" s="1" customFormat="1" ht="16.5" customHeight="1">
      <c r="B244" s="202"/>
      <c r="C244" s="203" t="s">
        <v>402</v>
      </c>
      <c r="D244" s="203" t="s">
        <v>150</v>
      </c>
      <c r="E244" s="204" t="s">
        <v>1117</v>
      </c>
      <c r="F244" s="205" t="s">
        <v>1118</v>
      </c>
      <c r="G244" s="206" t="s">
        <v>382</v>
      </c>
      <c r="H244" s="207">
        <v>7</v>
      </c>
      <c r="I244" s="208"/>
      <c r="J244" s="209">
        <f>ROUND(I244*H244,2)</f>
        <v>0</v>
      </c>
      <c r="K244" s="205" t="s">
        <v>5</v>
      </c>
      <c r="L244" s="47"/>
      <c r="M244" s="210" t="s">
        <v>5</v>
      </c>
      <c r="N244" s="211" t="s">
        <v>43</v>
      </c>
      <c r="O244" s="48"/>
      <c r="P244" s="212">
        <f>O244*H244</f>
        <v>0</v>
      </c>
      <c r="Q244" s="212">
        <v>0</v>
      </c>
      <c r="R244" s="212">
        <f>Q244*H244</f>
        <v>0</v>
      </c>
      <c r="S244" s="212">
        <v>0</v>
      </c>
      <c r="T244" s="213">
        <f>S244*H244</f>
        <v>0</v>
      </c>
      <c r="AR244" s="25" t="s">
        <v>155</v>
      </c>
      <c r="AT244" s="25" t="s">
        <v>150</v>
      </c>
      <c r="AU244" s="25" t="s">
        <v>83</v>
      </c>
      <c r="AY244" s="25" t="s">
        <v>148</v>
      </c>
      <c r="BE244" s="214">
        <f>IF(N244="základní",J244,0)</f>
        <v>0</v>
      </c>
      <c r="BF244" s="214">
        <f>IF(N244="snížená",J244,0)</f>
        <v>0</v>
      </c>
      <c r="BG244" s="214">
        <f>IF(N244="zákl. přenesená",J244,0)</f>
        <v>0</v>
      </c>
      <c r="BH244" s="214">
        <f>IF(N244="sníž. přenesená",J244,0)</f>
        <v>0</v>
      </c>
      <c r="BI244" s="214">
        <f>IF(N244="nulová",J244,0)</f>
        <v>0</v>
      </c>
      <c r="BJ244" s="25" t="s">
        <v>80</v>
      </c>
      <c r="BK244" s="214">
        <f>ROUND(I244*H244,2)</f>
        <v>0</v>
      </c>
      <c r="BL244" s="25" t="s">
        <v>155</v>
      </c>
      <c r="BM244" s="25" t="s">
        <v>1119</v>
      </c>
    </row>
    <row r="245" s="1" customFormat="1">
      <c r="B245" s="47"/>
      <c r="D245" s="215" t="s">
        <v>157</v>
      </c>
      <c r="F245" s="216" t="s">
        <v>1120</v>
      </c>
      <c r="I245" s="176"/>
      <c r="L245" s="47"/>
      <c r="M245" s="217"/>
      <c r="N245" s="48"/>
      <c r="O245" s="48"/>
      <c r="P245" s="48"/>
      <c r="Q245" s="48"/>
      <c r="R245" s="48"/>
      <c r="S245" s="48"/>
      <c r="T245" s="86"/>
      <c r="AT245" s="25" t="s">
        <v>157</v>
      </c>
      <c r="AU245" s="25" t="s">
        <v>83</v>
      </c>
    </row>
    <row r="246" s="1" customFormat="1" ht="16.5" customHeight="1">
      <c r="B246" s="202"/>
      <c r="C246" s="249" t="s">
        <v>407</v>
      </c>
      <c r="D246" s="249" t="s">
        <v>270</v>
      </c>
      <c r="E246" s="250" t="s">
        <v>1121</v>
      </c>
      <c r="F246" s="251" t="s">
        <v>1122</v>
      </c>
      <c r="G246" s="252" t="s">
        <v>414</v>
      </c>
      <c r="H246" s="253">
        <v>5</v>
      </c>
      <c r="I246" s="254"/>
      <c r="J246" s="255">
        <f>ROUND(I246*H246,2)</f>
        <v>0</v>
      </c>
      <c r="K246" s="251" t="s">
        <v>5</v>
      </c>
      <c r="L246" s="256"/>
      <c r="M246" s="257" t="s">
        <v>5</v>
      </c>
      <c r="N246" s="258" t="s">
        <v>43</v>
      </c>
      <c r="O246" s="48"/>
      <c r="P246" s="212">
        <f>O246*H246</f>
        <v>0</v>
      </c>
      <c r="Q246" s="212">
        <v>0.00022000000000000001</v>
      </c>
      <c r="R246" s="212">
        <f>Q246*H246</f>
        <v>0.0011000000000000001</v>
      </c>
      <c r="S246" s="212">
        <v>0</v>
      </c>
      <c r="T246" s="213">
        <f>S246*H246</f>
        <v>0</v>
      </c>
      <c r="AR246" s="25" t="s">
        <v>214</v>
      </c>
      <c r="AT246" s="25" t="s">
        <v>270</v>
      </c>
      <c r="AU246" s="25" t="s">
        <v>83</v>
      </c>
      <c r="AY246" s="25" t="s">
        <v>148</v>
      </c>
      <c r="BE246" s="214">
        <f>IF(N246="základní",J246,0)</f>
        <v>0</v>
      </c>
      <c r="BF246" s="214">
        <f>IF(N246="snížená",J246,0)</f>
        <v>0</v>
      </c>
      <c r="BG246" s="214">
        <f>IF(N246="zákl. přenesená",J246,0)</f>
        <v>0</v>
      </c>
      <c r="BH246" s="214">
        <f>IF(N246="sníž. přenesená",J246,0)</f>
        <v>0</v>
      </c>
      <c r="BI246" s="214">
        <f>IF(N246="nulová",J246,0)</f>
        <v>0</v>
      </c>
      <c r="BJ246" s="25" t="s">
        <v>80</v>
      </c>
      <c r="BK246" s="214">
        <f>ROUND(I246*H246,2)</f>
        <v>0</v>
      </c>
      <c r="BL246" s="25" t="s">
        <v>155</v>
      </c>
      <c r="BM246" s="25" t="s">
        <v>1123</v>
      </c>
    </row>
    <row r="247" s="12" customFormat="1">
      <c r="B247" s="225"/>
      <c r="D247" s="215" t="s">
        <v>159</v>
      </c>
      <c r="E247" s="226" t="s">
        <v>5</v>
      </c>
      <c r="F247" s="227" t="s">
        <v>1124</v>
      </c>
      <c r="H247" s="228">
        <v>5</v>
      </c>
      <c r="I247" s="229"/>
      <c r="L247" s="225"/>
      <c r="M247" s="230"/>
      <c r="N247" s="231"/>
      <c r="O247" s="231"/>
      <c r="P247" s="231"/>
      <c r="Q247" s="231"/>
      <c r="R247" s="231"/>
      <c r="S247" s="231"/>
      <c r="T247" s="232"/>
      <c r="AT247" s="226" t="s">
        <v>159</v>
      </c>
      <c r="AU247" s="226" t="s">
        <v>83</v>
      </c>
      <c r="AV247" s="12" t="s">
        <v>83</v>
      </c>
      <c r="AW247" s="12" t="s">
        <v>35</v>
      </c>
      <c r="AX247" s="12" t="s">
        <v>80</v>
      </c>
      <c r="AY247" s="226" t="s">
        <v>148</v>
      </c>
    </row>
    <row r="248" s="1" customFormat="1" ht="16.5" customHeight="1">
      <c r="B248" s="202"/>
      <c r="C248" s="249" t="s">
        <v>411</v>
      </c>
      <c r="D248" s="249" t="s">
        <v>270</v>
      </c>
      <c r="E248" s="250" t="s">
        <v>1125</v>
      </c>
      <c r="F248" s="251" t="s">
        <v>1126</v>
      </c>
      <c r="G248" s="252" t="s">
        <v>414</v>
      </c>
      <c r="H248" s="253">
        <v>1</v>
      </c>
      <c r="I248" s="254"/>
      <c r="J248" s="255">
        <f>ROUND(I248*H248,2)</f>
        <v>0</v>
      </c>
      <c r="K248" s="251" t="s">
        <v>5</v>
      </c>
      <c r="L248" s="256"/>
      <c r="M248" s="257" t="s">
        <v>5</v>
      </c>
      <c r="N248" s="258" t="s">
        <v>43</v>
      </c>
      <c r="O248" s="48"/>
      <c r="P248" s="212">
        <f>O248*H248</f>
        <v>0</v>
      </c>
      <c r="Q248" s="212">
        <v>0.00025999999999999998</v>
      </c>
      <c r="R248" s="212">
        <f>Q248*H248</f>
        <v>0.00025999999999999998</v>
      </c>
      <c r="S248" s="212">
        <v>0</v>
      </c>
      <c r="T248" s="213">
        <f>S248*H248</f>
        <v>0</v>
      </c>
      <c r="AR248" s="25" t="s">
        <v>214</v>
      </c>
      <c r="AT248" s="25" t="s">
        <v>270</v>
      </c>
      <c r="AU248" s="25" t="s">
        <v>83</v>
      </c>
      <c r="AY248" s="25" t="s">
        <v>148</v>
      </c>
      <c r="BE248" s="214">
        <f>IF(N248="základní",J248,0)</f>
        <v>0</v>
      </c>
      <c r="BF248" s="214">
        <f>IF(N248="snížená",J248,0)</f>
        <v>0</v>
      </c>
      <c r="BG248" s="214">
        <f>IF(N248="zákl. přenesená",J248,0)</f>
        <v>0</v>
      </c>
      <c r="BH248" s="214">
        <f>IF(N248="sníž. přenesená",J248,0)</f>
        <v>0</v>
      </c>
      <c r="BI248" s="214">
        <f>IF(N248="nulová",J248,0)</f>
        <v>0</v>
      </c>
      <c r="BJ248" s="25" t="s">
        <v>80</v>
      </c>
      <c r="BK248" s="214">
        <f>ROUND(I248*H248,2)</f>
        <v>0</v>
      </c>
      <c r="BL248" s="25" t="s">
        <v>155</v>
      </c>
      <c r="BM248" s="25" t="s">
        <v>1127</v>
      </c>
    </row>
    <row r="249" s="12" customFormat="1">
      <c r="B249" s="225"/>
      <c r="D249" s="215" t="s">
        <v>159</v>
      </c>
      <c r="E249" s="226" t="s">
        <v>5</v>
      </c>
      <c r="F249" s="227" t="s">
        <v>1128</v>
      </c>
      <c r="H249" s="228">
        <v>1</v>
      </c>
      <c r="I249" s="229"/>
      <c r="L249" s="225"/>
      <c r="M249" s="230"/>
      <c r="N249" s="231"/>
      <c r="O249" s="231"/>
      <c r="P249" s="231"/>
      <c r="Q249" s="231"/>
      <c r="R249" s="231"/>
      <c r="S249" s="231"/>
      <c r="T249" s="232"/>
      <c r="AT249" s="226" t="s">
        <v>159</v>
      </c>
      <c r="AU249" s="226" t="s">
        <v>83</v>
      </c>
      <c r="AV249" s="12" t="s">
        <v>83</v>
      </c>
      <c r="AW249" s="12" t="s">
        <v>35</v>
      </c>
      <c r="AX249" s="12" t="s">
        <v>80</v>
      </c>
      <c r="AY249" s="226" t="s">
        <v>148</v>
      </c>
    </row>
    <row r="250" s="1" customFormat="1" ht="16.5" customHeight="1">
      <c r="B250" s="202"/>
      <c r="C250" s="249" t="s">
        <v>416</v>
      </c>
      <c r="D250" s="249" t="s">
        <v>270</v>
      </c>
      <c r="E250" s="250" t="s">
        <v>1129</v>
      </c>
      <c r="F250" s="251" t="s">
        <v>1130</v>
      </c>
      <c r="G250" s="252" t="s">
        <v>414</v>
      </c>
      <c r="H250" s="253">
        <v>1</v>
      </c>
      <c r="I250" s="254"/>
      <c r="J250" s="255">
        <f>ROUND(I250*H250,2)</f>
        <v>0</v>
      </c>
      <c r="K250" s="251" t="s">
        <v>5</v>
      </c>
      <c r="L250" s="256"/>
      <c r="M250" s="257" t="s">
        <v>5</v>
      </c>
      <c r="N250" s="258" t="s">
        <v>43</v>
      </c>
      <c r="O250" s="48"/>
      <c r="P250" s="212">
        <f>O250*H250</f>
        <v>0</v>
      </c>
      <c r="Q250" s="212">
        <v>0.00021000000000000001</v>
      </c>
      <c r="R250" s="212">
        <f>Q250*H250</f>
        <v>0.00021000000000000001</v>
      </c>
      <c r="S250" s="212">
        <v>0</v>
      </c>
      <c r="T250" s="213">
        <f>S250*H250</f>
        <v>0</v>
      </c>
      <c r="AR250" s="25" t="s">
        <v>214</v>
      </c>
      <c r="AT250" s="25" t="s">
        <v>270</v>
      </c>
      <c r="AU250" s="25" t="s">
        <v>83</v>
      </c>
      <c r="AY250" s="25" t="s">
        <v>148</v>
      </c>
      <c r="BE250" s="214">
        <f>IF(N250="základní",J250,0)</f>
        <v>0</v>
      </c>
      <c r="BF250" s="214">
        <f>IF(N250="snížená",J250,0)</f>
        <v>0</v>
      </c>
      <c r="BG250" s="214">
        <f>IF(N250="zákl. přenesená",J250,0)</f>
        <v>0</v>
      </c>
      <c r="BH250" s="214">
        <f>IF(N250="sníž. přenesená",J250,0)</f>
        <v>0</v>
      </c>
      <c r="BI250" s="214">
        <f>IF(N250="nulová",J250,0)</f>
        <v>0</v>
      </c>
      <c r="BJ250" s="25" t="s">
        <v>80</v>
      </c>
      <c r="BK250" s="214">
        <f>ROUND(I250*H250,2)</f>
        <v>0</v>
      </c>
      <c r="BL250" s="25" t="s">
        <v>155</v>
      </c>
      <c r="BM250" s="25" t="s">
        <v>1131</v>
      </c>
    </row>
    <row r="251" s="12" customFormat="1">
      <c r="B251" s="225"/>
      <c r="D251" s="215" t="s">
        <v>159</v>
      </c>
      <c r="E251" s="226" t="s">
        <v>5</v>
      </c>
      <c r="F251" s="227" t="s">
        <v>1128</v>
      </c>
      <c r="H251" s="228">
        <v>1</v>
      </c>
      <c r="I251" s="229"/>
      <c r="L251" s="225"/>
      <c r="M251" s="230"/>
      <c r="N251" s="231"/>
      <c r="O251" s="231"/>
      <c r="P251" s="231"/>
      <c r="Q251" s="231"/>
      <c r="R251" s="231"/>
      <c r="S251" s="231"/>
      <c r="T251" s="232"/>
      <c r="AT251" s="226" t="s">
        <v>159</v>
      </c>
      <c r="AU251" s="226" t="s">
        <v>83</v>
      </c>
      <c r="AV251" s="12" t="s">
        <v>83</v>
      </c>
      <c r="AW251" s="12" t="s">
        <v>35</v>
      </c>
      <c r="AX251" s="12" t="s">
        <v>80</v>
      </c>
      <c r="AY251" s="226" t="s">
        <v>148</v>
      </c>
    </row>
    <row r="252" s="1" customFormat="1" ht="16.5" customHeight="1">
      <c r="B252" s="202"/>
      <c r="C252" s="203" t="s">
        <v>421</v>
      </c>
      <c r="D252" s="203" t="s">
        <v>150</v>
      </c>
      <c r="E252" s="204" t="s">
        <v>1132</v>
      </c>
      <c r="F252" s="205" t="s">
        <v>1133</v>
      </c>
      <c r="G252" s="206" t="s">
        <v>382</v>
      </c>
      <c r="H252" s="207">
        <v>16</v>
      </c>
      <c r="I252" s="208"/>
      <c r="J252" s="209">
        <f>ROUND(I252*H252,2)</f>
        <v>0</v>
      </c>
      <c r="K252" s="205" t="s">
        <v>5</v>
      </c>
      <c r="L252" s="47"/>
      <c r="M252" s="210" t="s">
        <v>5</v>
      </c>
      <c r="N252" s="211" t="s">
        <v>43</v>
      </c>
      <c r="O252" s="48"/>
      <c r="P252" s="212">
        <f>O252*H252</f>
        <v>0</v>
      </c>
      <c r="Q252" s="212">
        <v>0</v>
      </c>
      <c r="R252" s="212">
        <f>Q252*H252</f>
        <v>0</v>
      </c>
      <c r="S252" s="212">
        <v>0</v>
      </c>
      <c r="T252" s="213">
        <f>S252*H252</f>
        <v>0</v>
      </c>
      <c r="AR252" s="25" t="s">
        <v>155</v>
      </c>
      <c r="AT252" s="25" t="s">
        <v>150</v>
      </c>
      <c r="AU252" s="25" t="s">
        <v>83</v>
      </c>
      <c r="AY252" s="25" t="s">
        <v>148</v>
      </c>
      <c r="BE252" s="214">
        <f>IF(N252="základní",J252,0)</f>
        <v>0</v>
      </c>
      <c r="BF252" s="214">
        <f>IF(N252="snížená",J252,0)</f>
        <v>0</v>
      </c>
      <c r="BG252" s="214">
        <f>IF(N252="zákl. přenesená",J252,0)</f>
        <v>0</v>
      </c>
      <c r="BH252" s="214">
        <f>IF(N252="sníž. přenesená",J252,0)</f>
        <v>0</v>
      </c>
      <c r="BI252" s="214">
        <f>IF(N252="nulová",J252,0)</f>
        <v>0</v>
      </c>
      <c r="BJ252" s="25" t="s">
        <v>80</v>
      </c>
      <c r="BK252" s="214">
        <f>ROUND(I252*H252,2)</f>
        <v>0</v>
      </c>
      <c r="BL252" s="25" t="s">
        <v>155</v>
      </c>
      <c r="BM252" s="25" t="s">
        <v>1134</v>
      </c>
    </row>
    <row r="253" s="1" customFormat="1">
      <c r="B253" s="47"/>
      <c r="D253" s="215" t="s">
        <v>157</v>
      </c>
      <c r="F253" s="216" t="s">
        <v>1135</v>
      </c>
      <c r="I253" s="176"/>
      <c r="L253" s="47"/>
      <c r="M253" s="217"/>
      <c r="N253" s="48"/>
      <c r="O253" s="48"/>
      <c r="P253" s="48"/>
      <c r="Q253" s="48"/>
      <c r="R253" s="48"/>
      <c r="S253" s="48"/>
      <c r="T253" s="86"/>
      <c r="AT253" s="25" t="s">
        <v>157</v>
      </c>
      <c r="AU253" s="25" t="s">
        <v>83</v>
      </c>
    </row>
    <row r="254" s="1" customFormat="1" ht="16.5" customHeight="1">
      <c r="B254" s="202"/>
      <c r="C254" s="249" t="s">
        <v>426</v>
      </c>
      <c r="D254" s="249" t="s">
        <v>270</v>
      </c>
      <c r="E254" s="250" t="s">
        <v>1136</v>
      </c>
      <c r="F254" s="251" t="s">
        <v>1137</v>
      </c>
      <c r="G254" s="252" t="s">
        <v>414</v>
      </c>
      <c r="H254" s="253">
        <v>16</v>
      </c>
      <c r="I254" s="254"/>
      <c r="J254" s="255">
        <f>ROUND(I254*H254,2)</f>
        <v>0</v>
      </c>
      <c r="K254" s="251" t="s">
        <v>5</v>
      </c>
      <c r="L254" s="256"/>
      <c r="M254" s="257" t="s">
        <v>5</v>
      </c>
      <c r="N254" s="258" t="s">
        <v>43</v>
      </c>
      <c r="O254" s="48"/>
      <c r="P254" s="212">
        <f>O254*H254</f>
        <v>0</v>
      </c>
      <c r="Q254" s="212">
        <v>6.9999999999999994E-05</v>
      </c>
      <c r="R254" s="212">
        <f>Q254*H254</f>
        <v>0.0011199999999999999</v>
      </c>
      <c r="S254" s="212">
        <v>0</v>
      </c>
      <c r="T254" s="213">
        <f>S254*H254</f>
        <v>0</v>
      </c>
      <c r="AR254" s="25" t="s">
        <v>214</v>
      </c>
      <c r="AT254" s="25" t="s">
        <v>270</v>
      </c>
      <c r="AU254" s="25" t="s">
        <v>83</v>
      </c>
      <c r="AY254" s="25" t="s">
        <v>148</v>
      </c>
      <c r="BE254" s="214">
        <f>IF(N254="základní",J254,0)</f>
        <v>0</v>
      </c>
      <c r="BF254" s="214">
        <f>IF(N254="snížená",J254,0)</f>
        <v>0</v>
      </c>
      <c r="BG254" s="214">
        <f>IF(N254="zákl. přenesená",J254,0)</f>
        <v>0</v>
      </c>
      <c r="BH254" s="214">
        <f>IF(N254="sníž. přenesená",J254,0)</f>
        <v>0</v>
      </c>
      <c r="BI254" s="214">
        <f>IF(N254="nulová",J254,0)</f>
        <v>0</v>
      </c>
      <c r="BJ254" s="25" t="s">
        <v>80</v>
      </c>
      <c r="BK254" s="214">
        <f>ROUND(I254*H254,2)</f>
        <v>0</v>
      </c>
      <c r="BL254" s="25" t="s">
        <v>155</v>
      </c>
      <c r="BM254" s="25" t="s">
        <v>1138</v>
      </c>
    </row>
    <row r="255" s="12" customFormat="1">
      <c r="B255" s="225"/>
      <c r="D255" s="215" t="s">
        <v>159</v>
      </c>
      <c r="E255" s="226" t="s">
        <v>5</v>
      </c>
      <c r="F255" s="227" t="s">
        <v>1139</v>
      </c>
      <c r="H255" s="228">
        <v>16</v>
      </c>
      <c r="I255" s="229"/>
      <c r="L255" s="225"/>
      <c r="M255" s="230"/>
      <c r="N255" s="231"/>
      <c r="O255" s="231"/>
      <c r="P255" s="231"/>
      <c r="Q255" s="231"/>
      <c r="R255" s="231"/>
      <c r="S255" s="231"/>
      <c r="T255" s="232"/>
      <c r="AT255" s="226" t="s">
        <v>159</v>
      </c>
      <c r="AU255" s="226" t="s">
        <v>83</v>
      </c>
      <c r="AV255" s="12" t="s">
        <v>83</v>
      </c>
      <c r="AW255" s="12" t="s">
        <v>35</v>
      </c>
      <c r="AX255" s="12" t="s">
        <v>80</v>
      </c>
      <c r="AY255" s="226" t="s">
        <v>148</v>
      </c>
    </row>
    <row r="256" s="1" customFormat="1" ht="16.5" customHeight="1">
      <c r="B256" s="202"/>
      <c r="C256" s="203" t="s">
        <v>430</v>
      </c>
      <c r="D256" s="203" t="s">
        <v>150</v>
      </c>
      <c r="E256" s="204" t="s">
        <v>1140</v>
      </c>
      <c r="F256" s="205" t="s">
        <v>1141</v>
      </c>
      <c r="G256" s="206" t="s">
        <v>382</v>
      </c>
      <c r="H256" s="207">
        <v>1</v>
      </c>
      <c r="I256" s="208"/>
      <c r="J256" s="209">
        <f>ROUND(I256*H256,2)</f>
        <v>0</v>
      </c>
      <c r="K256" s="205" t="s">
        <v>5</v>
      </c>
      <c r="L256" s="47"/>
      <c r="M256" s="210" t="s">
        <v>5</v>
      </c>
      <c r="N256" s="211" t="s">
        <v>43</v>
      </c>
      <c r="O256" s="48"/>
      <c r="P256" s="212">
        <f>O256*H256</f>
        <v>0</v>
      </c>
      <c r="Q256" s="212">
        <v>0</v>
      </c>
      <c r="R256" s="212">
        <f>Q256*H256</f>
        <v>0</v>
      </c>
      <c r="S256" s="212">
        <v>0</v>
      </c>
      <c r="T256" s="213">
        <f>S256*H256</f>
        <v>0</v>
      </c>
      <c r="AR256" s="25" t="s">
        <v>155</v>
      </c>
      <c r="AT256" s="25" t="s">
        <v>150</v>
      </c>
      <c r="AU256" s="25" t="s">
        <v>83</v>
      </c>
      <c r="AY256" s="25" t="s">
        <v>148</v>
      </c>
      <c r="BE256" s="214">
        <f>IF(N256="základní",J256,0)</f>
        <v>0</v>
      </c>
      <c r="BF256" s="214">
        <f>IF(N256="snížená",J256,0)</f>
        <v>0</v>
      </c>
      <c r="BG256" s="214">
        <f>IF(N256="zákl. přenesená",J256,0)</f>
        <v>0</v>
      </c>
      <c r="BH256" s="214">
        <f>IF(N256="sníž. přenesená",J256,0)</f>
        <v>0</v>
      </c>
      <c r="BI256" s="214">
        <f>IF(N256="nulová",J256,0)</f>
        <v>0</v>
      </c>
      <c r="BJ256" s="25" t="s">
        <v>80</v>
      </c>
      <c r="BK256" s="214">
        <f>ROUND(I256*H256,2)</f>
        <v>0</v>
      </c>
      <c r="BL256" s="25" t="s">
        <v>155</v>
      </c>
      <c r="BM256" s="25" t="s">
        <v>1142</v>
      </c>
    </row>
    <row r="257" s="1" customFormat="1">
      <c r="B257" s="47"/>
      <c r="D257" s="215" t="s">
        <v>157</v>
      </c>
      <c r="F257" s="216" t="s">
        <v>1143</v>
      </c>
      <c r="I257" s="176"/>
      <c r="L257" s="47"/>
      <c r="M257" s="217"/>
      <c r="N257" s="48"/>
      <c r="O257" s="48"/>
      <c r="P257" s="48"/>
      <c r="Q257" s="48"/>
      <c r="R257" s="48"/>
      <c r="S257" s="48"/>
      <c r="T257" s="86"/>
      <c r="AT257" s="25" t="s">
        <v>157</v>
      </c>
      <c r="AU257" s="25" t="s">
        <v>83</v>
      </c>
    </row>
    <row r="258" s="1" customFormat="1" ht="16.5" customHeight="1">
      <c r="B258" s="202"/>
      <c r="C258" s="249" t="s">
        <v>435</v>
      </c>
      <c r="D258" s="249" t="s">
        <v>270</v>
      </c>
      <c r="E258" s="250" t="s">
        <v>1144</v>
      </c>
      <c r="F258" s="251" t="s">
        <v>1145</v>
      </c>
      <c r="G258" s="252" t="s">
        <v>414</v>
      </c>
      <c r="H258" s="253">
        <v>1</v>
      </c>
      <c r="I258" s="254"/>
      <c r="J258" s="255">
        <f>ROUND(I258*H258,2)</f>
        <v>0</v>
      </c>
      <c r="K258" s="251" t="s">
        <v>5</v>
      </c>
      <c r="L258" s="256"/>
      <c r="M258" s="257" t="s">
        <v>5</v>
      </c>
      <c r="N258" s="258" t="s">
        <v>43</v>
      </c>
      <c r="O258" s="48"/>
      <c r="P258" s="212">
        <f>O258*H258</f>
        <v>0</v>
      </c>
      <c r="Q258" s="212">
        <v>0.00034000000000000002</v>
      </c>
      <c r="R258" s="212">
        <f>Q258*H258</f>
        <v>0.00034000000000000002</v>
      </c>
      <c r="S258" s="212">
        <v>0</v>
      </c>
      <c r="T258" s="213">
        <f>S258*H258</f>
        <v>0</v>
      </c>
      <c r="AR258" s="25" t="s">
        <v>214</v>
      </c>
      <c r="AT258" s="25" t="s">
        <v>270</v>
      </c>
      <c r="AU258" s="25" t="s">
        <v>83</v>
      </c>
      <c r="AY258" s="25" t="s">
        <v>148</v>
      </c>
      <c r="BE258" s="214">
        <f>IF(N258="základní",J258,0)</f>
        <v>0</v>
      </c>
      <c r="BF258" s="214">
        <f>IF(N258="snížená",J258,0)</f>
        <v>0</v>
      </c>
      <c r="BG258" s="214">
        <f>IF(N258="zákl. přenesená",J258,0)</f>
        <v>0</v>
      </c>
      <c r="BH258" s="214">
        <f>IF(N258="sníž. přenesená",J258,0)</f>
        <v>0</v>
      </c>
      <c r="BI258" s="214">
        <f>IF(N258="nulová",J258,0)</f>
        <v>0</v>
      </c>
      <c r="BJ258" s="25" t="s">
        <v>80</v>
      </c>
      <c r="BK258" s="214">
        <f>ROUND(I258*H258,2)</f>
        <v>0</v>
      </c>
      <c r="BL258" s="25" t="s">
        <v>155</v>
      </c>
      <c r="BM258" s="25" t="s">
        <v>1146</v>
      </c>
    </row>
    <row r="259" s="12" customFormat="1">
      <c r="B259" s="225"/>
      <c r="D259" s="215" t="s">
        <v>159</v>
      </c>
      <c r="E259" s="226" t="s">
        <v>5</v>
      </c>
      <c r="F259" s="227" t="s">
        <v>1128</v>
      </c>
      <c r="H259" s="228">
        <v>1</v>
      </c>
      <c r="I259" s="229"/>
      <c r="L259" s="225"/>
      <c r="M259" s="230"/>
      <c r="N259" s="231"/>
      <c r="O259" s="231"/>
      <c r="P259" s="231"/>
      <c r="Q259" s="231"/>
      <c r="R259" s="231"/>
      <c r="S259" s="231"/>
      <c r="T259" s="232"/>
      <c r="AT259" s="226" t="s">
        <v>159</v>
      </c>
      <c r="AU259" s="226" t="s">
        <v>83</v>
      </c>
      <c r="AV259" s="12" t="s">
        <v>83</v>
      </c>
      <c r="AW259" s="12" t="s">
        <v>35</v>
      </c>
      <c r="AX259" s="12" t="s">
        <v>80</v>
      </c>
      <c r="AY259" s="226" t="s">
        <v>148</v>
      </c>
    </row>
    <row r="260" s="1" customFormat="1" ht="25.5" customHeight="1">
      <c r="B260" s="202"/>
      <c r="C260" s="203" t="s">
        <v>439</v>
      </c>
      <c r="D260" s="203" t="s">
        <v>150</v>
      </c>
      <c r="E260" s="204" t="s">
        <v>1147</v>
      </c>
      <c r="F260" s="205" t="s">
        <v>1148</v>
      </c>
      <c r="G260" s="206" t="s">
        <v>382</v>
      </c>
      <c r="H260" s="207">
        <v>12</v>
      </c>
      <c r="I260" s="208"/>
      <c r="J260" s="209">
        <f>ROUND(I260*H260,2)</f>
        <v>0</v>
      </c>
      <c r="K260" s="205" t="s">
        <v>5</v>
      </c>
      <c r="L260" s="47"/>
      <c r="M260" s="210" t="s">
        <v>5</v>
      </c>
      <c r="N260" s="211" t="s">
        <v>43</v>
      </c>
      <c r="O260" s="48"/>
      <c r="P260" s="212">
        <f>O260*H260</f>
        <v>0</v>
      </c>
      <c r="Q260" s="212">
        <v>0</v>
      </c>
      <c r="R260" s="212">
        <f>Q260*H260</f>
        <v>0</v>
      </c>
      <c r="S260" s="212">
        <v>0</v>
      </c>
      <c r="T260" s="213">
        <f>S260*H260</f>
        <v>0</v>
      </c>
      <c r="AR260" s="25" t="s">
        <v>155</v>
      </c>
      <c r="AT260" s="25" t="s">
        <v>150</v>
      </c>
      <c r="AU260" s="25" t="s">
        <v>83</v>
      </c>
      <c r="AY260" s="25" t="s">
        <v>148</v>
      </c>
      <c r="BE260" s="214">
        <f>IF(N260="základní",J260,0)</f>
        <v>0</v>
      </c>
      <c r="BF260" s="214">
        <f>IF(N260="snížená",J260,0)</f>
        <v>0</v>
      </c>
      <c r="BG260" s="214">
        <f>IF(N260="zákl. přenesená",J260,0)</f>
        <v>0</v>
      </c>
      <c r="BH260" s="214">
        <f>IF(N260="sníž. přenesená",J260,0)</f>
        <v>0</v>
      </c>
      <c r="BI260" s="214">
        <f>IF(N260="nulová",J260,0)</f>
        <v>0</v>
      </c>
      <c r="BJ260" s="25" t="s">
        <v>80</v>
      </c>
      <c r="BK260" s="214">
        <f>ROUND(I260*H260,2)</f>
        <v>0</v>
      </c>
      <c r="BL260" s="25" t="s">
        <v>155</v>
      </c>
      <c r="BM260" s="25" t="s">
        <v>1149</v>
      </c>
    </row>
    <row r="261" s="1" customFormat="1">
      <c r="B261" s="47"/>
      <c r="D261" s="215" t="s">
        <v>157</v>
      </c>
      <c r="F261" s="216" t="s">
        <v>1150</v>
      </c>
      <c r="I261" s="176"/>
      <c r="L261" s="47"/>
      <c r="M261" s="217"/>
      <c r="N261" s="48"/>
      <c r="O261" s="48"/>
      <c r="P261" s="48"/>
      <c r="Q261" s="48"/>
      <c r="R261" s="48"/>
      <c r="S261" s="48"/>
      <c r="T261" s="86"/>
      <c r="AT261" s="25" t="s">
        <v>157</v>
      </c>
      <c r="AU261" s="25" t="s">
        <v>83</v>
      </c>
    </row>
    <row r="262" s="1" customFormat="1" ht="25.5" customHeight="1">
      <c r="B262" s="202"/>
      <c r="C262" s="249" t="s">
        <v>444</v>
      </c>
      <c r="D262" s="249" t="s">
        <v>270</v>
      </c>
      <c r="E262" s="250" t="s">
        <v>1151</v>
      </c>
      <c r="F262" s="251" t="s">
        <v>1152</v>
      </c>
      <c r="G262" s="252" t="s">
        <v>414</v>
      </c>
      <c r="H262" s="253">
        <v>12</v>
      </c>
      <c r="I262" s="254"/>
      <c r="J262" s="255">
        <f>ROUND(I262*H262,2)</f>
        <v>0</v>
      </c>
      <c r="K262" s="251" t="s">
        <v>5</v>
      </c>
      <c r="L262" s="256"/>
      <c r="M262" s="257" t="s">
        <v>5</v>
      </c>
      <c r="N262" s="258" t="s">
        <v>43</v>
      </c>
      <c r="O262" s="48"/>
      <c r="P262" s="212">
        <f>O262*H262</f>
        <v>0</v>
      </c>
      <c r="Q262" s="212">
        <v>0.00033</v>
      </c>
      <c r="R262" s="212">
        <f>Q262*H262</f>
        <v>0.00396</v>
      </c>
      <c r="S262" s="212">
        <v>0</v>
      </c>
      <c r="T262" s="213">
        <f>S262*H262</f>
        <v>0</v>
      </c>
      <c r="AR262" s="25" t="s">
        <v>214</v>
      </c>
      <c r="AT262" s="25" t="s">
        <v>270</v>
      </c>
      <c r="AU262" s="25" t="s">
        <v>83</v>
      </c>
      <c r="AY262" s="25" t="s">
        <v>148</v>
      </c>
      <c r="BE262" s="214">
        <f>IF(N262="základní",J262,0)</f>
        <v>0</v>
      </c>
      <c r="BF262" s="214">
        <f>IF(N262="snížená",J262,0)</f>
        <v>0</v>
      </c>
      <c r="BG262" s="214">
        <f>IF(N262="zákl. přenesená",J262,0)</f>
        <v>0</v>
      </c>
      <c r="BH262" s="214">
        <f>IF(N262="sníž. přenesená",J262,0)</f>
        <v>0</v>
      </c>
      <c r="BI262" s="214">
        <f>IF(N262="nulová",J262,0)</f>
        <v>0</v>
      </c>
      <c r="BJ262" s="25" t="s">
        <v>80</v>
      </c>
      <c r="BK262" s="214">
        <f>ROUND(I262*H262,2)</f>
        <v>0</v>
      </c>
      <c r="BL262" s="25" t="s">
        <v>155</v>
      </c>
      <c r="BM262" s="25" t="s">
        <v>1153</v>
      </c>
    </row>
    <row r="263" s="12" customFormat="1">
      <c r="B263" s="225"/>
      <c r="D263" s="215" t="s">
        <v>159</v>
      </c>
      <c r="E263" s="226" t="s">
        <v>5</v>
      </c>
      <c r="F263" s="227" t="s">
        <v>1116</v>
      </c>
      <c r="H263" s="228">
        <v>12</v>
      </c>
      <c r="I263" s="229"/>
      <c r="L263" s="225"/>
      <c r="M263" s="230"/>
      <c r="N263" s="231"/>
      <c r="O263" s="231"/>
      <c r="P263" s="231"/>
      <c r="Q263" s="231"/>
      <c r="R263" s="231"/>
      <c r="S263" s="231"/>
      <c r="T263" s="232"/>
      <c r="AT263" s="226" t="s">
        <v>159</v>
      </c>
      <c r="AU263" s="226" t="s">
        <v>83</v>
      </c>
      <c r="AV263" s="12" t="s">
        <v>83</v>
      </c>
      <c r="AW263" s="12" t="s">
        <v>35</v>
      </c>
      <c r="AX263" s="12" t="s">
        <v>80</v>
      </c>
      <c r="AY263" s="226" t="s">
        <v>148</v>
      </c>
    </row>
    <row r="264" s="1" customFormat="1" ht="16.5" customHeight="1">
      <c r="B264" s="202"/>
      <c r="C264" s="203" t="s">
        <v>448</v>
      </c>
      <c r="D264" s="203" t="s">
        <v>150</v>
      </c>
      <c r="E264" s="204" t="s">
        <v>1154</v>
      </c>
      <c r="F264" s="205" t="s">
        <v>1155</v>
      </c>
      <c r="G264" s="206" t="s">
        <v>382</v>
      </c>
      <c r="H264" s="207">
        <v>12</v>
      </c>
      <c r="I264" s="208"/>
      <c r="J264" s="209">
        <f>ROUND(I264*H264,2)</f>
        <v>0</v>
      </c>
      <c r="K264" s="205" t="s">
        <v>5</v>
      </c>
      <c r="L264" s="47"/>
      <c r="M264" s="210" t="s">
        <v>5</v>
      </c>
      <c r="N264" s="211" t="s">
        <v>43</v>
      </c>
      <c r="O264" s="48"/>
      <c r="P264" s="212">
        <f>O264*H264</f>
        <v>0</v>
      </c>
      <c r="Q264" s="212">
        <v>2.0000000000000002E-05</v>
      </c>
      <c r="R264" s="212">
        <f>Q264*H264</f>
        <v>0.00024000000000000003</v>
      </c>
      <c r="S264" s="212">
        <v>0</v>
      </c>
      <c r="T264" s="213">
        <f>S264*H264</f>
        <v>0</v>
      </c>
      <c r="AR264" s="25" t="s">
        <v>155</v>
      </c>
      <c r="AT264" s="25" t="s">
        <v>150</v>
      </c>
      <c r="AU264" s="25" t="s">
        <v>83</v>
      </c>
      <c r="AY264" s="25" t="s">
        <v>148</v>
      </c>
      <c r="BE264" s="214">
        <f>IF(N264="základní",J264,0)</f>
        <v>0</v>
      </c>
      <c r="BF264" s="214">
        <f>IF(N264="snížená",J264,0)</f>
        <v>0</v>
      </c>
      <c r="BG264" s="214">
        <f>IF(N264="zákl. přenesená",J264,0)</f>
        <v>0</v>
      </c>
      <c r="BH264" s="214">
        <f>IF(N264="sníž. přenesená",J264,0)</f>
        <v>0</v>
      </c>
      <c r="BI264" s="214">
        <f>IF(N264="nulová",J264,0)</f>
        <v>0</v>
      </c>
      <c r="BJ264" s="25" t="s">
        <v>80</v>
      </c>
      <c r="BK264" s="214">
        <f>ROUND(I264*H264,2)</f>
        <v>0</v>
      </c>
      <c r="BL264" s="25" t="s">
        <v>155</v>
      </c>
      <c r="BM264" s="25" t="s">
        <v>1156</v>
      </c>
    </row>
    <row r="265" s="1" customFormat="1">
      <c r="B265" s="47"/>
      <c r="D265" s="215" t="s">
        <v>157</v>
      </c>
      <c r="F265" s="216" t="s">
        <v>1157</v>
      </c>
      <c r="I265" s="176"/>
      <c r="L265" s="47"/>
      <c r="M265" s="217"/>
      <c r="N265" s="48"/>
      <c r="O265" s="48"/>
      <c r="P265" s="48"/>
      <c r="Q265" s="48"/>
      <c r="R265" s="48"/>
      <c r="S265" s="48"/>
      <c r="T265" s="86"/>
      <c r="AT265" s="25" t="s">
        <v>157</v>
      </c>
      <c r="AU265" s="25" t="s">
        <v>83</v>
      </c>
    </row>
    <row r="266" s="1" customFormat="1" ht="16.5" customHeight="1">
      <c r="B266" s="202"/>
      <c r="C266" s="249" t="s">
        <v>452</v>
      </c>
      <c r="D266" s="249" t="s">
        <v>270</v>
      </c>
      <c r="E266" s="250" t="s">
        <v>1158</v>
      </c>
      <c r="F266" s="251" t="s">
        <v>1159</v>
      </c>
      <c r="G266" s="252" t="s">
        <v>414</v>
      </c>
      <c r="H266" s="253">
        <v>12</v>
      </c>
      <c r="I266" s="254"/>
      <c r="J266" s="255">
        <f>ROUND(I266*H266,2)</f>
        <v>0</v>
      </c>
      <c r="K266" s="251" t="s">
        <v>5</v>
      </c>
      <c r="L266" s="256"/>
      <c r="M266" s="257" t="s">
        <v>5</v>
      </c>
      <c r="N266" s="258" t="s">
        <v>43</v>
      </c>
      <c r="O266" s="48"/>
      <c r="P266" s="212">
        <f>O266*H266</f>
        <v>0</v>
      </c>
      <c r="Q266" s="212">
        <v>0</v>
      </c>
      <c r="R266" s="212">
        <f>Q266*H266</f>
        <v>0</v>
      </c>
      <c r="S266" s="212">
        <v>0</v>
      </c>
      <c r="T266" s="213">
        <f>S266*H266</f>
        <v>0</v>
      </c>
      <c r="AR266" s="25" t="s">
        <v>214</v>
      </c>
      <c r="AT266" s="25" t="s">
        <v>270</v>
      </c>
      <c r="AU266" s="25" t="s">
        <v>83</v>
      </c>
      <c r="AY266" s="25" t="s">
        <v>148</v>
      </c>
      <c r="BE266" s="214">
        <f>IF(N266="základní",J266,0)</f>
        <v>0</v>
      </c>
      <c r="BF266" s="214">
        <f>IF(N266="snížená",J266,0)</f>
        <v>0</v>
      </c>
      <c r="BG266" s="214">
        <f>IF(N266="zákl. přenesená",J266,0)</f>
        <v>0</v>
      </c>
      <c r="BH266" s="214">
        <f>IF(N266="sníž. přenesená",J266,0)</f>
        <v>0</v>
      </c>
      <c r="BI266" s="214">
        <f>IF(N266="nulová",J266,0)</f>
        <v>0</v>
      </c>
      <c r="BJ266" s="25" t="s">
        <v>80</v>
      </c>
      <c r="BK266" s="214">
        <f>ROUND(I266*H266,2)</f>
        <v>0</v>
      </c>
      <c r="BL266" s="25" t="s">
        <v>155</v>
      </c>
      <c r="BM266" s="25" t="s">
        <v>1160</v>
      </c>
    </row>
    <row r="267" s="12" customFormat="1">
      <c r="B267" s="225"/>
      <c r="D267" s="215" t="s">
        <v>159</v>
      </c>
      <c r="E267" s="226" t="s">
        <v>5</v>
      </c>
      <c r="F267" s="227" t="s">
        <v>1116</v>
      </c>
      <c r="H267" s="228">
        <v>12</v>
      </c>
      <c r="I267" s="229"/>
      <c r="L267" s="225"/>
      <c r="M267" s="230"/>
      <c r="N267" s="231"/>
      <c r="O267" s="231"/>
      <c r="P267" s="231"/>
      <c r="Q267" s="231"/>
      <c r="R267" s="231"/>
      <c r="S267" s="231"/>
      <c r="T267" s="232"/>
      <c r="AT267" s="226" t="s">
        <v>159</v>
      </c>
      <c r="AU267" s="226" t="s">
        <v>83</v>
      </c>
      <c r="AV267" s="12" t="s">
        <v>83</v>
      </c>
      <c r="AW267" s="12" t="s">
        <v>35</v>
      </c>
      <c r="AX267" s="12" t="s">
        <v>80</v>
      </c>
      <c r="AY267" s="226" t="s">
        <v>148</v>
      </c>
    </row>
    <row r="268" s="1" customFormat="1" ht="16.5" customHeight="1">
      <c r="B268" s="202"/>
      <c r="C268" s="203" t="s">
        <v>457</v>
      </c>
      <c r="D268" s="203" t="s">
        <v>150</v>
      </c>
      <c r="E268" s="204" t="s">
        <v>1161</v>
      </c>
      <c r="F268" s="205" t="s">
        <v>1162</v>
      </c>
      <c r="G268" s="206" t="s">
        <v>414</v>
      </c>
      <c r="H268" s="207">
        <v>12</v>
      </c>
      <c r="I268" s="208"/>
      <c r="J268" s="209">
        <f>ROUND(I268*H268,2)</f>
        <v>0</v>
      </c>
      <c r="K268" s="205" t="s">
        <v>5</v>
      </c>
      <c r="L268" s="47"/>
      <c r="M268" s="210" t="s">
        <v>5</v>
      </c>
      <c r="N268" s="211" t="s">
        <v>43</v>
      </c>
      <c r="O268" s="48"/>
      <c r="P268" s="212">
        <f>O268*H268</f>
        <v>0</v>
      </c>
      <c r="Q268" s="212">
        <v>0.10000000000000001</v>
      </c>
      <c r="R268" s="212">
        <f>Q268*H268</f>
        <v>1.2000000000000002</v>
      </c>
      <c r="S268" s="212">
        <v>0</v>
      </c>
      <c r="T268" s="213">
        <f>S268*H268</f>
        <v>0</v>
      </c>
      <c r="AR268" s="25" t="s">
        <v>155</v>
      </c>
      <c r="AT268" s="25" t="s">
        <v>150</v>
      </c>
      <c r="AU268" s="25" t="s">
        <v>83</v>
      </c>
      <c r="AY268" s="25" t="s">
        <v>148</v>
      </c>
      <c r="BE268" s="214">
        <f>IF(N268="základní",J268,0)</f>
        <v>0</v>
      </c>
      <c r="BF268" s="214">
        <f>IF(N268="snížená",J268,0)</f>
        <v>0</v>
      </c>
      <c r="BG268" s="214">
        <f>IF(N268="zákl. přenesená",J268,0)</f>
        <v>0</v>
      </c>
      <c r="BH268" s="214">
        <f>IF(N268="sníž. přenesená",J268,0)</f>
        <v>0</v>
      </c>
      <c r="BI268" s="214">
        <f>IF(N268="nulová",J268,0)</f>
        <v>0</v>
      </c>
      <c r="BJ268" s="25" t="s">
        <v>80</v>
      </c>
      <c r="BK268" s="214">
        <f>ROUND(I268*H268,2)</f>
        <v>0</v>
      </c>
      <c r="BL268" s="25" t="s">
        <v>155</v>
      </c>
      <c r="BM268" s="25" t="s">
        <v>1163</v>
      </c>
    </row>
    <row r="269" s="11" customFormat="1">
      <c r="B269" s="218"/>
      <c r="D269" s="215" t="s">
        <v>159</v>
      </c>
      <c r="E269" s="219" t="s">
        <v>5</v>
      </c>
      <c r="F269" s="220" t="s">
        <v>1164</v>
      </c>
      <c r="H269" s="219" t="s">
        <v>5</v>
      </c>
      <c r="I269" s="221"/>
      <c r="L269" s="218"/>
      <c r="M269" s="222"/>
      <c r="N269" s="223"/>
      <c r="O269" s="223"/>
      <c r="P269" s="223"/>
      <c r="Q269" s="223"/>
      <c r="R269" s="223"/>
      <c r="S269" s="223"/>
      <c r="T269" s="224"/>
      <c r="AT269" s="219" t="s">
        <v>159</v>
      </c>
      <c r="AU269" s="219" t="s">
        <v>83</v>
      </c>
      <c r="AV269" s="11" t="s">
        <v>80</v>
      </c>
      <c r="AW269" s="11" t="s">
        <v>35</v>
      </c>
      <c r="AX269" s="11" t="s">
        <v>72</v>
      </c>
      <c r="AY269" s="219" t="s">
        <v>148</v>
      </c>
    </row>
    <row r="270" s="12" customFormat="1">
      <c r="B270" s="225"/>
      <c r="D270" s="215" t="s">
        <v>159</v>
      </c>
      <c r="E270" s="226" t="s">
        <v>5</v>
      </c>
      <c r="F270" s="227" t="s">
        <v>1165</v>
      </c>
      <c r="H270" s="228">
        <v>12</v>
      </c>
      <c r="I270" s="229"/>
      <c r="L270" s="225"/>
      <c r="M270" s="230"/>
      <c r="N270" s="231"/>
      <c r="O270" s="231"/>
      <c r="P270" s="231"/>
      <c r="Q270" s="231"/>
      <c r="R270" s="231"/>
      <c r="S270" s="231"/>
      <c r="T270" s="232"/>
      <c r="AT270" s="226" t="s">
        <v>159</v>
      </c>
      <c r="AU270" s="226" t="s">
        <v>83</v>
      </c>
      <c r="AV270" s="12" t="s">
        <v>83</v>
      </c>
      <c r="AW270" s="12" t="s">
        <v>35</v>
      </c>
      <c r="AX270" s="12" t="s">
        <v>80</v>
      </c>
      <c r="AY270" s="226" t="s">
        <v>148</v>
      </c>
    </row>
    <row r="271" s="10" customFormat="1" ht="29.88" customHeight="1">
      <c r="B271" s="189"/>
      <c r="D271" s="190" t="s">
        <v>71</v>
      </c>
      <c r="E271" s="200" t="s">
        <v>548</v>
      </c>
      <c r="F271" s="200" t="s">
        <v>549</v>
      </c>
      <c r="I271" s="192"/>
      <c r="J271" s="201">
        <f>BK271</f>
        <v>0</v>
      </c>
      <c r="L271" s="189"/>
      <c r="M271" s="194"/>
      <c r="N271" s="195"/>
      <c r="O271" s="195"/>
      <c r="P271" s="196">
        <f>SUM(P272:P273)</f>
        <v>0</v>
      </c>
      <c r="Q271" s="195"/>
      <c r="R271" s="196">
        <f>SUM(R272:R273)</f>
        <v>0</v>
      </c>
      <c r="S271" s="195"/>
      <c r="T271" s="197">
        <f>SUM(T272:T273)</f>
        <v>0</v>
      </c>
      <c r="AR271" s="190" t="s">
        <v>80</v>
      </c>
      <c r="AT271" s="198" t="s">
        <v>71</v>
      </c>
      <c r="AU271" s="198" t="s">
        <v>80</v>
      </c>
      <c r="AY271" s="190" t="s">
        <v>148</v>
      </c>
      <c r="BK271" s="199">
        <f>SUM(BK272:BK273)</f>
        <v>0</v>
      </c>
    </row>
    <row r="272" s="1" customFormat="1" ht="16.5" customHeight="1">
      <c r="B272" s="202"/>
      <c r="C272" s="203" t="s">
        <v>461</v>
      </c>
      <c r="D272" s="203" t="s">
        <v>150</v>
      </c>
      <c r="E272" s="204" t="s">
        <v>551</v>
      </c>
      <c r="F272" s="205" t="s">
        <v>552</v>
      </c>
      <c r="G272" s="206" t="s">
        <v>256</v>
      </c>
      <c r="H272" s="207">
        <v>5.383</v>
      </c>
      <c r="I272" s="208"/>
      <c r="J272" s="209">
        <f>ROUND(I272*H272,2)</f>
        <v>0</v>
      </c>
      <c r="K272" s="205" t="s">
        <v>154</v>
      </c>
      <c r="L272" s="47"/>
      <c r="M272" s="210" t="s">
        <v>5</v>
      </c>
      <c r="N272" s="211" t="s">
        <v>43</v>
      </c>
      <c r="O272" s="48"/>
      <c r="P272" s="212">
        <f>O272*H272</f>
        <v>0</v>
      </c>
      <c r="Q272" s="212">
        <v>0</v>
      </c>
      <c r="R272" s="212">
        <f>Q272*H272</f>
        <v>0</v>
      </c>
      <c r="S272" s="212">
        <v>0</v>
      </c>
      <c r="T272" s="213">
        <f>S272*H272</f>
        <v>0</v>
      </c>
      <c r="AR272" s="25" t="s">
        <v>155</v>
      </c>
      <c r="AT272" s="25" t="s">
        <v>150</v>
      </c>
      <c r="AU272" s="25" t="s">
        <v>83</v>
      </c>
      <c r="AY272" s="25" t="s">
        <v>148</v>
      </c>
      <c r="BE272" s="214">
        <f>IF(N272="základní",J272,0)</f>
        <v>0</v>
      </c>
      <c r="BF272" s="214">
        <f>IF(N272="snížená",J272,0)</f>
        <v>0</v>
      </c>
      <c r="BG272" s="214">
        <f>IF(N272="zákl. přenesená",J272,0)</f>
        <v>0</v>
      </c>
      <c r="BH272" s="214">
        <f>IF(N272="sníž. přenesená",J272,0)</f>
        <v>0</v>
      </c>
      <c r="BI272" s="214">
        <f>IF(N272="nulová",J272,0)</f>
        <v>0</v>
      </c>
      <c r="BJ272" s="25" t="s">
        <v>80</v>
      </c>
      <c r="BK272" s="214">
        <f>ROUND(I272*H272,2)</f>
        <v>0</v>
      </c>
      <c r="BL272" s="25" t="s">
        <v>155</v>
      </c>
      <c r="BM272" s="25" t="s">
        <v>553</v>
      </c>
    </row>
    <row r="273" s="1" customFormat="1">
      <c r="B273" s="47"/>
      <c r="D273" s="215" t="s">
        <v>157</v>
      </c>
      <c r="F273" s="216" t="s">
        <v>554</v>
      </c>
      <c r="I273" s="176"/>
      <c r="L273" s="47"/>
      <c r="M273" s="217"/>
      <c r="N273" s="48"/>
      <c r="O273" s="48"/>
      <c r="P273" s="48"/>
      <c r="Q273" s="48"/>
      <c r="R273" s="48"/>
      <c r="S273" s="48"/>
      <c r="T273" s="86"/>
      <c r="AT273" s="25" t="s">
        <v>157</v>
      </c>
      <c r="AU273" s="25" t="s">
        <v>83</v>
      </c>
    </row>
    <row r="274" s="10" customFormat="1" ht="29.88" customHeight="1">
      <c r="B274" s="189"/>
      <c r="D274" s="190" t="s">
        <v>71</v>
      </c>
      <c r="E274" s="200" t="s">
        <v>150</v>
      </c>
      <c r="F274" s="200" t="s">
        <v>555</v>
      </c>
      <c r="I274" s="192"/>
      <c r="J274" s="201">
        <f>BK274</f>
        <v>0</v>
      </c>
      <c r="L274" s="189"/>
      <c r="M274" s="194"/>
      <c r="N274" s="195"/>
      <c r="O274" s="195"/>
      <c r="P274" s="196">
        <f>SUM(P275:P332)</f>
        <v>0</v>
      </c>
      <c r="Q274" s="195"/>
      <c r="R274" s="196">
        <f>SUM(R275:R332)</f>
        <v>27.142032800000003</v>
      </c>
      <c r="S274" s="195"/>
      <c r="T274" s="197">
        <f>SUM(T275:T332)</f>
        <v>24.37968</v>
      </c>
      <c r="AR274" s="190" t="s">
        <v>80</v>
      </c>
      <c r="AT274" s="198" t="s">
        <v>71</v>
      </c>
      <c r="AU274" s="198" t="s">
        <v>80</v>
      </c>
      <c r="AY274" s="190" t="s">
        <v>148</v>
      </c>
      <c r="BK274" s="199">
        <f>SUM(BK275:BK332)</f>
        <v>0</v>
      </c>
    </row>
    <row r="275" s="1" customFormat="1" ht="16.5" customHeight="1">
      <c r="B275" s="202"/>
      <c r="C275" s="203" t="s">
        <v>465</v>
      </c>
      <c r="D275" s="203" t="s">
        <v>150</v>
      </c>
      <c r="E275" s="204" t="s">
        <v>563</v>
      </c>
      <c r="F275" s="205" t="s">
        <v>564</v>
      </c>
      <c r="G275" s="206" t="s">
        <v>229</v>
      </c>
      <c r="H275" s="207">
        <v>25.510000000000002</v>
      </c>
      <c r="I275" s="208"/>
      <c r="J275" s="209">
        <f>ROUND(I275*H275,2)</f>
        <v>0</v>
      </c>
      <c r="K275" s="205" t="s">
        <v>154</v>
      </c>
      <c r="L275" s="47"/>
      <c r="M275" s="210" t="s">
        <v>5</v>
      </c>
      <c r="N275" s="211" t="s">
        <v>43</v>
      </c>
      <c r="O275" s="48"/>
      <c r="P275" s="212">
        <f>O275*H275</f>
        <v>0</v>
      </c>
      <c r="Q275" s="212">
        <v>0</v>
      </c>
      <c r="R275" s="212">
        <f>Q275*H275</f>
        <v>0</v>
      </c>
      <c r="S275" s="212">
        <v>0.57999999999999996</v>
      </c>
      <c r="T275" s="213">
        <f>S275*H275</f>
        <v>14.7958</v>
      </c>
      <c r="AR275" s="25" t="s">
        <v>155</v>
      </c>
      <c r="AT275" s="25" t="s">
        <v>150</v>
      </c>
      <c r="AU275" s="25" t="s">
        <v>83</v>
      </c>
      <c r="AY275" s="25" t="s">
        <v>148</v>
      </c>
      <c r="BE275" s="214">
        <f>IF(N275="základní",J275,0)</f>
        <v>0</v>
      </c>
      <c r="BF275" s="214">
        <f>IF(N275="snížená",J275,0)</f>
        <v>0</v>
      </c>
      <c r="BG275" s="214">
        <f>IF(N275="zákl. přenesená",J275,0)</f>
        <v>0</v>
      </c>
      <c r="BH275" s="214">
        <f>IF(N275="sníž. přenesená",J275,0)</f>
        <v>0</v>
      </c>
      <c r="BI275" s="214">
        <f>IF(N275="nulová",J275,0)</f>
        <v>0</v>
      </c>
      <c r="BJ275" s="25" t="s">
        <v>80</v>
      </c>
      <c r="BK275" s="214">
        <f>ROUND(I275*H275,2)</f>
        <v>0</v>
      </c>
      <c r="BL275" s="25" t="s">
        <v>155</v>
      </c>
      <c r="BM275" s="25" t="s">
        <v>565</v>
      </c>
    </row>
    <row r="276" s="1" customFormat="1">
      <c r="B276" s="47"/>
      <c r="D276" s="215" t="s">
        <v>157</v>
      </c>
      <c r="F276" s="216" t="s">
        <v>566</v>
      </c>
      <c r="I276" s="176"/>
      <c r="L276" s="47"/>
      <c r="M276" s="217"/>
      <c r="N276" s="48"/>
      <c r="O276" s="48"/>
      <c r="P276" s="48"/>
      <c r="Q276" s="48"/>
      <c r="R276" s="48"/>
      <c r="S276" s="48"/>
      <c r="T276" s="86"/>
      <c r="AT276" s="25" t="s">
        <v>157</v>
      </c>
      <c r="AU276" s="25" t="s">
        <v>83</v>
      </c>
    </row>
    <row r="277" s="12" customFormat="1">
      <c r="B277" s="225"/>
      <c r="D277" s="215" t="s">
        <v>159</v>
      </c>
      <c r="E277" s="226" t="s">
        <v>5</v>
      </c>
      <c r="F277" s="227" t="s">
        <v>1166</v>
      </c>
      <c r="H277" s="228">
        <v>25.510000000000002</v>
      </c>
      <c r="I277" s="229"/>
      <c r="L277" s="225"/>
      <c r="M277" s="230"/>
      <c r="N277" s="231"/>
      <c r="O277" s="231"/>
      <c r="P277" s="231"/>
      <c r="Q277" s="231"/>
      <c r="R277" s="231"/>
      <c r="S277" s="231"/>
      <c r="T277" s="232"/>
      <c r="AT277" s="226" t="s">
        <v>159</v>
      </c>
      <c r="AU277" s="226" t="s">
        <v>83</v>
      </c>
      <c r="AV277" s="12" t="s">
        <v>83</v>
      </c>
      <c r="AW277" s="12" t="s">
        <v>35</v>
      </c>
      <c r="AX277" s="12" t="s">
        <v>80</v>
      </c>
      <c r="AY277" s="226" t="s">
        <v>148</v>
      </c>
    </row>
    <row r="278" s="1" customFormat="1" ht="16.5" customHeight="1">
      <c r="B278" s="202"/>
      <c r="C278" s="203" t="s">
        <v>469</v>
      </c>
      <c r="D278" s="203" t="s">
        <v>150</v>
      </c>
      <c r="E278" s="204" t="s">
        <v>569</v>
      </c>
      <c r="F278" s="205" t="s">
        <v>570</v>
      </c>
      <c r="G278" s="206" t="s">
        <v>229</v>
      </c>
      <c r="H278" s="207">
        <v>25.510000000000002</v>
      </c>
      <c r="I278" s="208"/>
      <c r="J278" s="209">
        <f>ROUND(I278*H278,2)</f>
        <v>0</v>
      </c>
      <c r="K278" s="205" t="s">
        <v>154</v>
      </c>
      <c r="L278" s="47"/>
      <c r="M278" s="210" t="s">
        <v>5</v>
      </c>
      <c r="N278" s="211" t="s">
        <v>43</v>
      </c>
      <c r="O278" s="48"/>
      <c r="P278" s="212">
        <f>O278*H278</f>
        <v>0</v>
      </c>
      <c r="Q278" s="212">
        <v>0</v>
      </c>
      <c r="R278" s="212">
        <f>Q278*H278</f>
        <v>0</v>
      </c>
      <c r="S278" s="212">
        <v>0.22</v>
      </c>
      <c r="T278" s="213">
        <f>S278*H278</f>
        <v>5.6122000000000005</v>
      </c>
      <c r="AR278" s="25" t="s">
        <v>155</v>
      </c>
      <c r="AT278" s="25" t="s">
        <v>150</v>
      </c>
      <c r="AU278" s="25" t="s">
        <v>83</v>
      </c>
      <c r="AY278" s="25" t="s">
        <v>148</v>
      </c>
      <c r="BE278" s="214">
        <f>IF(N278="základní",J278,0)</f>
        <v>0</v>
      </c>
      <c r="BF278" s="214">
        <f>IF(N278="snížená",J278,0)</f>
        <v>0</v>
      </c>
      <c r="BG278" s="214">
        <f>IF(N278="zákl. přenesená",J278,0)</f>
        <v>0</v>
      </c>
      <c r="BH278" s="214">
        <f>IF(N278="sníž. přenesená",J278,0)</f>
        <v>0</v>
      </c>
      <c r="BI278" s="214">
        <f>IF(N278="nulová",J278,0)</f>
        <v>0</v>
      </c>
      <c r="BJ278" s="25" t="s">
        <v>80</v>
      </c>
      <c r="BK278" s="214">
        <f>ROUND(I278*H278,2)</f>
        <v>0</v>
      </c>
      <c r="BL278" s="25" t="s">
        <v>155</v>
      </c>
      <c r="BM278" s="25" t="s">
        <v>571</v>
      </c>
    </row>
    <row r="279" s="1" customFormat="1">
      <c r="B279" s="47"/>
      <c r="D279" s="215" t="s">
        <v>157</v>
      </c>
      <c r="F279" s="216" t="s">
        <v>572</v>
      </c>
      <c r="I279" s="176"/>
      <c r="L279" s="47"/>
      <c r="M279" s="217"/>
      <c r="N279" s="48"/>
      <c r="O279" s="48"/>
      <c r="P279" s="48"/>
      <c r="Q279" s="48"/>
      <c r="R279" s="48"/>
      <c r="S279" s="48"/>
      <c r="T279" s="86"/>
      <c r="AT279" s="25" t="s">
        <v>157</v>
      </c>
      <c r="AU279" s="25" t="s">
        <v>83</v>
      </c>
    </row>
    <row r="280" s="12" customFormat="1">
      <c r="B280" s="225"/>
      <c r="D280" s="215" t="s">
        <v>159</v>
      </c>
      <c r="E280" s="226" t="s">
        <v>5</v>
      </c>
      <c r="F280" s="227" t="s">
        <v>1166</v>
      </c>
      <c r="H280" s="228">
        <v>25.510000000000002</v>
      </c>
      <c r="I280" s="229"/>
      <c r="L280" s="225"/>
      <c r="M280" s="230"/>
      <c r="N280" s="231"/>
      <c r="O280" s="231"/>
      <c r="P280" s="231"/>
      <c r="Q280" s="231"/>
      <c r="R280" s="231"/>
      <c r="S280" s="231"/>
      <c r="T280" s="232"/>
      <c r="AT280" s="226" t="s">
        <v>159</v>
      </c>
      <c r="AU280" s="226" t="s">
        <v>83</v>
      </c>
      <c r="AV280" s="12" t="s">
        <v>83</v>
      </c>
      <c r="AW280" s="12" t="s">
        <v>35</v>
      </c>
      <c r="AX280" s="12" t="s">
        <v>80</v>
      </c>
      <c r="AY280" s="226" t="s">
        <v>148</v>
      </c>
    </row>
    <row r="281" s="1" customFormat="1" ht="25.5" customHeight="1">
      <c r="B281" s="202"/>
      <c r="C281" s="203" t="s">
        <v>474</v>
      </c>
      <c r="D281" s="203" t="s">
        <v>150</v>
      </c>
      <c r="E281" s="204" t="s">
        <v>574</v>
      </c>
      <c r="F281" s="205" t="s">
        <v>575</v>
      </c>
      <c r="G281" s="206" t="s">
        <v>229</v>
      </c>
      <c r="H281" s="207">
        <v>38.560000000000002</v>
      </c>
      <c r="I281" s="208"/>
      <c r="J281" s="209">
        <f>ROUND(I281*H281,2)</f>
        <v>0</v>
      </c>
      <c r="K281" s="205" t="s">
        <v>154</v>
      </c>
      <c r="L281" s="47"/>
      <c r="M281" s="210" t="s">
        <v>5</v>
      </c>
      <c r="N281" s="211" t="s">
        <v>43</v>
      </c>
      <c r="O281" s="48"/>
      <c r="P281" s="212">
        <f>O281*H281</f>
        <v>0</v>
      </c>
      <c r="Q281" s="212">
        <v>4.0000000000000003E-05</v>
      </c>
      <c r="R281" s="212">
        <f>Q281*H281</f>
        <v>0.0015424000000000002</v>
      </c>
      <c r="S281" s="212">
        <v>0.10299999999999999</v>
      </c>
      <c r="T281" s="213">
        <f>S281*H281</f>
        <v>3.9716800000000001</v>
      </c>
      <c r="AR281" s="25" t="s">
        <v>155</v>
      </c>
      <c r="AT281" s="25" t="s">
        <v>150</v>
      </c>
      <c r="AU281" s="25" t="s">
        <v>83</v>
      </c>
      <c r="AY281" s="25" t="s">
        <v>148</v>
      </c>
      <c r="BE281" s="214">
        <f>IF(N281="základní",J281,0)</f>
        <v>0</v>
      </c>
      <c r="BF281" s="214">
        <f>IF(N281="snížená",J281,0)</f>
        <v>0</v>
      </c>
      <c r="BG281" s="214">
        <f>IF(N281="zákl. přenesená",J281,0)</f>
        <v>0</v>
      </c>
      <c r="BH281" s="214">
        <f>IF(N281="sníž. přenesená",J281,0)</f>
        <v>0</v>
      </c>
      <c r="BI281" s="214">
        <f>IF(N281="nulová",J281,0)</f>
        <v>0</v>
      </c>
      <c r="BJ281" s="25" t="s">
        <v>80</v>
      </c>
      <c r="BK281" s="214">
        <f>ROUND(I281*H281,2)</f>
        <v>0</v>
      </c>
      <c r="BL281" s="25" t="s">
        <v>155</v>
      </c>
      <c r="BM281" s="25" t="s">
        <v>576</v>
      </c>
    </row>
    <row r="282" s="1" customFormat="1">
      <c r="B282" s="47"/>
      <c r="D282" s="215" t="s">
        <v>157</v>
      </c>
      <c r="F282" s="216" t="s">
        <v>577</v>
      </c>
      <c r="I282" s="176"/>
      <c r="L282" s="47"/>
      <c r="M282" s="217"/>
      <c r="N282" s="48"/>
      <c r="O282" s="48"/>
      <c r="P282" s="48"/>
      <c r="Q282" s="48"/>
      <c r="R282" s="48"/>
      <c r="S282" s="48"/>
      <c r="T282" s="86"/>
      <c r="AT282" s="25" t="s">
        <v>157</v>
      </c>
      <c r="AU282" s="25" t="s">
        <v>83</v>
      </c>
    </row>
    <row r="283" s="12" customFormat="1">
      <c r="B283" s="225"/>
      <c r="D283" s="215" t="s">
        <v>159</v>
      </c>
      <c r="E283" s="226" t="s">
        <v>5</v>
      </c>
      <c r="F283" s="227" t="s">
        <v>1167</v>
      </c>
      <c r="H283" s="228">
        <v>38.560000000000002</v>
      </c>
      <c r="I283" s="229"/>
      <c r="L283" s="225"/>
      <c r="M283" s="230"/>
      <c r="N283" s="231"/>
      <c r="O283" s="231"/>
      <c r="P283" s="231"/>
      <c r="Q283" s="231"/>
      <c r="R283" s="231"/>
      <c r="S283" s="231"/>
      <c r="T283" s="232"/>
      <c r="AT283" s="226" t="s">
        <v>159</v>
      </c>
      <c r="AU283" s="226" t="s">
        <v>83</v>
      </c>
      <c r="AV283" s="12" t="s">
        <v>83</v>
      </c>
      <c r="AW283" s="12" t="s">
        <v>35</v>
      </c>
      <c r="AX283" s="12" t="s">
        <v>80</v>
      </c>
      <c r="AY283" s="226" t="s">
        <v>148</v>
      </c>
    </row>
    <row r="284" s="1" customFormat="1" ht="16.5" customHeight="1">
      <c r="B284" s="202"/>
      <c r="C284" s="203" t="s">
        <v>478</v>
      </c>
      <c r="D284" s="203" t="s">
        <v>150</v>
      </c>
      <c r="E284" s="204" t="s">
        <v>580</v>
      </c>
      <c r="F284" s="205" t="s">
        <v>581</v>
      </c>
      <c r="G284" s="206" t="s">
        <v>171</v>
      </c>
      <c r="H284" s="207">
        <v>43.5</v>
      </c>
      <c r="I284" s="208"/>
      <c r="J284" s="209">
        <f>ROUND(I284*H284,2)</f>
        <v>0</v>
      </c>
      <c r="K284" s="205" t="s">
        <v>154</v>
      </c>
      <c r="L284" s="47"/>
      <c r="M284" s="210" t="s">
        <v>5</v>
      </c>
      <c r="N284" s="211" t="s">
        <v>43</v>
      </c>
      <c r="O284" s="48"/>
      <c r="P284" s="212">
        <f>O284*H284</f>
        <v>0</v>
      </c>
      <c r="Q284" s="212">
        <v>0</v>
      </c>
      <c r="R284" s="212">
        <f>Q284*H284</f>
        <v>0</v>
      </c>
      <c r="S284" s="212">
        <v>0</v>
      </c>
      <c r="T284" s="213">
        <f>S284*H284</f>
        <v>0</v>
      </c>
      <c r="AR284" s="25" t="s">
        <v>155</v>
      </c>
      <c r="AT284" s="25" t="s">
        <v>150</v>
      </c>
      <c r="AU284" s="25" t="s">
        <v>83</v>
      </c>
      <c r="AY284" s="25" t="s">
        <v>148</v>
      </c>
      <c r="BE284" s="214">
        <f>IF(N284="základní",J284,0)</f>
        <v>0</v>
      </c>
      <c r="BF284" s="214">
        <f>IF(N284="snížená",J284,0)</f>
        <v>0</v>
      </c>
      <c r="BG284" s="214">
        <f>IF(N284="zákl. přenesená",J284,0)</f>
        <v>0</v>
      </c>
      <c r="BH284" s="214">
        <f>IF(N284="sníž. přenesená",J284,0)</f>
        <v>0</v>
      </c>
      <c r="BI284" s="214">
        <f>IF(N284="nulová",J284,0)</f>
        <v>0</v>
      </c>
      <c r="BJ284" s="25" t="s">
        <v>80</v>
      </c>
      <c r="BK284" s="214">
        <f>ROUND(I284*H284,2)</f>
        <v>0</v>
      </c>
      <c r="BL284" s="25" t="s">
        <v>155</v>
      </c>
      <c r="BM284" s="25" t="s">
        <v>582</v>
      </c>
    </row>
    <row r="285" s="1" customFormat="1">
      <c r="B285" s="47"/>
      <c r="D285" s="215" t="s">
        <v>157</v>
      </c>
      <c r="F285" s="216" t="s">
        <v>583</v>
      </c>
      <c r="I285" s="176"/>
      <c r="L285" s="47"/>
      <c r="M285" s="217"/>
      <c r="N285" s="48"/>
      <c r="O285" s="48"/>
      <c r="P285" s="48"/>
      <c r="Q285" s="48"/>
      <c r="R285" s="48"/>
      <c r="S285" s="48"/>
      <c r="T285" s="86"/>
      <c r="AT285" s="25" t="s">
        <v>157</v>
      </c>
      <c r="AU285" s="25" t="s">
        <v>83</v>
      </c>
    </row>
    <row r="286" s="12" customFormat="1">
      <c r="B286" s="225"/>
      <c r="D286" s="215" t="s">
        <v>159</v>
      </c>
      <c r="E286" s="226" t="s">
        <v>5</v>
      </c>
      <c r="F286" s="227" t="s">
        <v>1168</v>
      </c>
      <c r="H286" s="228">
        <v>43.5</v>
      </c>
      <c r="I286" s="229"/>
      <c r="L286" s="225"/>
      <c r="M286" s="230"/>
      <c r="N286" s="231"/>
      <c r="O286" s="231"/>
      <c r="P286" s="231"/>
      <c r="Q286" s="231"/>
      <c r="R286" s="231"/>
      <c r="S286" s="231"/>
      <c r="T286" s="232"/>
      <c r="AT286" s="226" t="s">
        <v>159</v>
      </c>
      <c r="AU286" s="226" t="s">
        <v>83</v>
      </c>
      <c r="AV286" s="12" t="s">
        <v>83</v>
      </c>
      <c r="AW286" s="12" t="s">
        <v>35</v>
      </c>
      <c r="AX286" s="12" t="s">
        <v>80</v>
      </c>
      <c r="AY286" s="226" t="s">
        <v>148</v>
      </c>
    </row>
    <row r="287" s="1" customFormat="1" ht="16.5" customHeight="1">
      <c r="B287" s="202"/>
      <c r="C287" s="203" t="s">
        <v>482</v>
      </c>
      <c r="D287" s="203" t="s">
        <v>150</v>
      </c>
      <c r="E287" s="204" t="s">
        <v>586</v>
      </c>
      <c r="F287" s="205" t="s">
        <v>587</v>
      </c>
      <c r="G287" s="206" t="s">
        <v>171</v>
      </c>
      <c r="H287" s="207">
        <v>43.5</v>
      </c>
      <c r="I287" s="208"/>
      <c r="J287" s="209">
        <f>ROUND(I287*H287,2)</f>
        <v>0</v>
      </c>
      <c r="K287" s="205" t="s">
        <v>154</v>
      </c>
      <c r="L287" s="47"/>
      <c r="M287" s="210" t="s">
        <v>5</v>
      </c>
      <c r="N287" s="211" t="s">
        <v>43</v>
      </c>
      <c r="O287" s="48"/>
      <c r="P287" s="212">
        <f>O287*H287</f>
        <v>0</v>
      </c>
      <c r="Q287" s="212">
        <v>0</v>
      </c>
      <c r="R287" s="212">
        <f>Q287*H287</f>
        <v>0</v>
      </c>
      <c r="S287" s="212">
        <v>0</v>
      </c>
      <c r="T287" s="213">
        <f>S287*H287</f>
        <v>0</v>
      </c>
      <c r="AR287" s="25" t="s">
        <v>155</v>
      </c>
      <c r="AT287" s="25" t="s">
        <v>150</v>
      </c>
      <c r="AU287" s="25" t="s">
        <v>83</v>
      </c>
      <c r="AY287" s="25" t="s">
        <v>148</v>
      </c>
      <c r="BE287" s="214">
        <f>IF(N287="základní",J287,0)</f>
        <v>0</v>
      </c>
      <c r="BF287" s="214">
        <f>IF(N287="snížená",J287,0)</f>
        <v>0</v>
      </c>
      <c r="BG287" s="214">
        <f>IF(N287="zákl. přenesená",J287,0)</f>
        <v>0</v>
      </c>
      <c r="BH287" s="214">
        <f>IF(N287="sníž. přenesená",J287,0)</f>
        <v>0</v>
      </c>
      <c r="BI287" s="214">
        <f>IF(N287="nulová",J287,0)</f>
        <v>0</v>
      </c>
      <c r="BJ287" s="25" t="s">
        <v>80</v>
      </c>
      <c r="BK287" s="214">
        <f>ROUND(I287*H287,2)</f>
        <v>0</v>
      </c>
      <c r="BL287" s="25" t="s">
        <v>155</v>
      </c>
      <c r="BM287" s="25" t="s">
        <v>588</v>
      </c>
    </row>
    <row r="288" s="1" customFormat="1">
      <c r="B288" s="47"/>
      <c r="D288" s="215" t="s">
        <v>157</v>
      </c>
      <c r="F288" s="216" t="s">
        <v>589</v>
      </c>
      <c r="I288" s="176"/>
      <c r="L288" s="47"/>
      <c r="M288" s="217"/>
      <c r="N288" s="48"/>
      <c r="O288" s="48"/>
      <c r="P288" s="48"/>
      <c r="Q288" s="48"/>
      <c r="R288" s="48"/>
      <c r="S288" s="48"/>
      <c r="T288" s="86"/>
      <c r="AT288" s="25" t="s">
        <v>157</v>
      </c>
      <c r="AU288" s="25" t="s">
        <v>83</v>
      </c>
    </row>
    <row r="289" s="12" customFormat="1">
      <c r="B289" s="225"/>
      <c r="D289" s="215" t="s">
        <v>159</v>
      </c>
      <c r="E289" s="226" t="s">
        <v>5</v>
      </c>
      <c r="F289" s="227" t="s">
        <v>1168</v>
      </c>
      <c r="H289" s="228">
        <v>43.5</v>
      </c>
      <c r="I289" s="229"/>
      <c r="L289" s="225"/>
      <c r="M289" s="230"/>
      <c r="N289" s="231"/>
      <c r="O289" s="231"/>
      <c r="P289" s="231"/>
      <c r="Q289" s="231"/>
      <c r="R289" s="231"/>
      <c r="S289" s="231"/>
      <c r="T289" s="232"/>
      <c r="AT289" s="226" t="s">
        <v>159</v>
      </c>
      <c r="AU289" s="226" t="s">
        <v>83</v>
      </c>
      <c r="AV289" s="12" t="s">
        <v>83</v>
      </c>
      <c r="AW289" s="12" t="s">
        <v>35</v>
      </c>
      <c r="AX289" s="12" t="s">
        <v>80</v>
      </c>
      <c r="AY289" s="226" t="s">
        <v>148</v>
      </c>
    </row>
    <row r="290" s="1" customFormat="1" ht="16.5" customHeight="1">
      <c r="B290" s="202"/>
      <c r="C290" s="203" t="s">
        <v>487</v>
      </c>
      <c r="D290" s="203" t="s">
        <v>150</v>
      </c>
      <c r="E290" s="204" t="s">
        <v>591</v>
      </c>
      <c r="F290" s="205" t="s">
        <v>592</v>
      </c>
      <c r="G290" s="206" t="s">
        <v>256</v>
      </c>
      <c r="H290" s="207">
        <v>24.379999999999999</v>
      </c>
      <c r="I290" s="208"/>
      <c r="J290" s="209">
        <f>ROUND(I290*H290,2)</f>
        <v>0</v>
      </c>
      <c r="K290" s="205" t="s">
        <v>154</v>
      </c>
      <c r="L290" s="47"/>
      <c r="M290" s="210" t="s">
        <v>5</v>
      </c>
      <c r="N290" s="211" t="s">
        <v>43</v>
      </c>
      <c r="O290" s="48"/>
      <c r="P290" s="212">
        <f>O290*H290</f>
        <v>0</v>
      </c>
      <c r="Q290" s="212">
        <v>0</v>
      </c>
      <c r="R290" s="212">
        <f>Q290*H290</f>
        <v>0</v>
      </c>
      <c r="S290" s="212">
        <v>0</v>
      </c>
      <c r="T290" s="213">
        <f>S290*H290</f>
        <v>0</v>
      </c>
      <c r="AR290" s="25" t="s">
        <v>155</v>
      </c>
      <c r="AT290" s="25" t="s">
        <v>150</v>
      </c>
      <c r="AU290" s="25" t="s">
        <v>83</v>
      </c>
      <c r="AY290" s="25" t="s">
        <v>148</v>
      </c>
      <c r="BE290" s="214">
        <f>IF(N290="základní",J290,0)</f>
        <v>0</v>
      </c>
      <c r="BF290" s="214">
        <f>IF(N290="snížená",J290,0)</f>
        <v>0</v>
      </c>
      <c r="BG290" s="214">
        <f>IF(N290="zákl. přenesená",J290,0)</f>
        <v>0</v>
      </c>
      <c r="BH290" s="214">
        <f>IF(N290="sníž. přenesená",J290,0)</f>
        <v>0</v>
      </c>
      <c r="BI290" s="214">
        <f>IF(N290="nulová",J290,0)</f>
        <v>0</v>
      </c>
      <c r="BJ290" s="25" t="s">
        <v>80</v>
      </c>
      <c r="BK290" s="214">
        <f>ROUND(I290*H290,2)</f>
        <v>0</v>
      </c>
      <c r="BL290" s="25" t="s">
        <v>155</v>
      </c>
      <c r="BM290" s="25" t="s">
        <v>593</v>
      </c>
    </row>
    <row r="291" s="1" customFormat="1">
      <c r="B291" s="47"/>
      <c r="D291" s="215" t="s">
        <v>157</v>
      </c>
      <c r="F291" s="216" t="s">
        <v>594</v>
      </c>
      <c r="I291" s="176"/>
      <c r="L291" s="47"/>
      <c r="M291" s="217"/>
      <c r="N291" s="48"/>
      <c r="O291" s="48"/>
      <c r="P291" s="48"/>
      <c r="Q291" s="48"/>
      <c r="R291" s="48"/>
      <c r="S291" s="48"/>
      <c r="T291" s="86"/>
      <c r="AT291" s="25" t="s">
        <v>157</v>
      </c>
      <c r="AU291" s="25" t="s">
        <v>83</v>
      </c>
    </row>
    <row r="292" s="11" customFormat="1">
      <c r="B292" s="218"/>
      <c r="D292" s="215" t="s">
        <v>159</v>
      </c>
      <c r="E292" s="219" t="s">
        <v>5</v>
      </c>
      <c r="F292" s="220" t="s">
        <v>597</v>
      </c>
      <c r="H292" s="219" t="s">
        <v>5</v>
      </c>
      <c r="I292" s="221"/>
      <c r="L292" s="218"/>
      <c r="M292" s="222"/>
      <c r="N292" s="223"/>
      <c r="O292" s="223"/>
      <c r="P292" s="223"/>
      <c r="Q292" s="223"/>
      <c r="R292" s="223"/>
      <c r="S292" s="223"/>
      <c r="T292" s="224"/>
      <c r="AT292" s="219" t="s">
        <v>159</v>
      </c>
      <c r="AU292" s="219" t="s">
        <v>83</v>
      </c>
      <c r="AV292" s="11" t="s">
        <v>80</v>
      </c>
      <c r="AW292" s="11" t="s">
        <v>35</v>
      </c>
      <c r="AX292" s="11" t="s">
        <v>72</v>
      </c>
      <c r="AY292" s="219" t="s">
        <v>148</v>
      </c>
    </row>
    <row r="293" s="12" customFormat="1">
      <c r="B293" s="225"/>
      <c r="D293" s="215" t="s">
        <v>159</v>
      </c>
      <c r="E293" s="226" t="s">
        <v>5</v>
      </c>
      <c r="F293" s="227" t="s">
        <v>1169</v>
      </c>
      <c r="H293" s="228">
        <v>14.795999999999999</v>
      </c>
      <c r="I293" s="229"/>
      <c r="L293" s="225"/>
      <c r="M293" s="230"/>
      <c r="N293" s="231"/>
      <c r="O293" s="231"/>
      <c r="P293" s="231"/>
      <c r="Q293" s="231"/>
      <c r="R293" s="231"/>
      <c r="S293" s="231"/>
      <c r="T293" s="232"/>
      <c r="AT293" s="226" t="s">
        <v>159</v>
      </c>
      <c r="AU293" s="226" t="s">
        <v>83</v>
      </c>
      <c r="AV293" s="12" t="s">
        <v>83</v>
      </c>
      <c r="AW293" s="12" t="s">
        <v>35</v>
      </c>
      <c r="AX293" s="12" t="s">
        <v>72</v>
      </c>
      <c r="AY293" s="226" t="s">
        <v>148</v>
      </c>
    </row>
    <row r="294" s="12" customFormat="1">
      <c r="B294" s="225"/>
      <c r="D294" s="215" t="s">
        <v>159</v>
      </c>
      <c r="E294" s="226" t="s">
        <v>5</v>
      </c>
      <c r="F294" s="227" t="s">
        <v>1170</v>
      </c>
      <c r="H294" s="228">
        <v>5.6120000000000001</v>
      </c>
      <c r="I294" s="229"/>
      <c r="L294" s="225"/>
      <c r="M294" s="230"/>
      <c r="N294" s="231"/>
      <c r="O294" s="231"/>
      <c r="P294" s="231"/>
      <c r="Q294" s="231"/>
      <c r="R294" s="231"/>
      <c r="S294" s="231"/>
      <c r="T294" s="232"/>
      <c r="AT294" s="226" t="s">
        <v>159</v>
      </c>
      <c r="AU294" s="226" t="s">
        <v>83</v>
      </c>
      <c r="AV294" s="12" t="s">
        <v>83</v>
      </c>
      <c r="AW294" s="12" t="s">
        <v>35</v>
      </c>
      <c r="AX294" s="12" t="s">
        <v>72</v>
      </c>
      <c r="AY294" s="226" t="s">
        <v>148</v>
      </c>
    </row>
    <row r="295" s="12" customFormat="1">
      <c r="B295" s="225"/>
      <c r="D295" s="215" t="s">
        <v>159</v>
      </c>
      <c r="E295" s="226" t="s">
        <v>5</v>
      </c>
      <c r="F295" s="227" t="s">
        <v>1171</v>
      </c>
      <c r="H295" s="228">
        <v>3.972</v>
      </c>
      <c r="I295" s="229"/>
      <c r="L295" s="225"/>
      <c r="M295" s="230"/>
      <c r="N295" s="231"/>
      <c r="O295" s="231"/>
      <c r="P295" s="231"/>
      <c r="Q295" s="231"/>
      <c r="R295" s="231"/>
      <c r="S295" s="231"/>
      <c r="T295" s="232"/>
      <c r="AT295" s="226" t="s">
        <v>159</v>
      </c>
      <c r="AU295" s="226" t="s">
        <v>83</v>
      </c>
      <c r="AV295" s="12" t="s">
        <v>83</v>
      </c>
      <c r="AW295" s="12" t="s">
        <v>35</v>
      </c>
      <c r="AX295" s="12" t="s">
        <v>72</v>
      </c>
      <c r="AY295" s="226" t="s">
        <v>148</v>
      </c>
    </row>
    <row r="296" s="13" customFormat="1">
      <c r="B296" s="233"/>
      <c r="D296" s="215" t="s">
        <v>159</v>
      </c>
      <c r="E296" s="234" t="s">
        <v>5</v>
      </c>
      <c r="F296" s="235" t="s">
        <v>186</v>
      </c>
      <c r="H296" s="236">
        <v>24.379999999999999</v>
      </c>
      <c r="I296" s="237"/>
      <c r="L296" s="233"/>
      <c r="M296" s="238"/>
      <c r="N296" s="239"/>
      <c r="O296" s="239"/>
      <c r="P296" s="239"/>
      <c r="Q296" s="239"/>
      <c r="R296" s="239"/>
      <c r="S296" s="239"/>
      <c r="T296" s="240"/>
      <c r="AT296" s="234" t="s">
        <v>159</v>
      </c>
      <c r="AU296" s="234" t="s">
        <v>83</v>
      </c>
      <c r="AV296" s="13" t="s">
        <v>155</v>
      </c>
      <c r="AW296" s="13" t="s">
        <v>35</v>
      </c>
      <c r="AX296" s="13" t="s">
        <v>80</v>
      </c>
      <c r="AY296" s="234" t="s">
        <v>148</v>
      </c>
    </row>
    <row r="297" s="1" customFormat="1" ht="16.5" customHeight="1">
      <c r="B297" s="202"/>
      <c r="C297" s="203" t="s">
        <v>492</v>
      </c>
      <c r="D297" s="203" t="s">
        <v>150</v>
      </c>
      <c r="E297" s="204" t="s">
        <v>602</v>
      </c>
      <c r="F297" s="205" t="s">
        <v>603</v>
      </c>
      <c r="G297" s="206" t="s">
        <v>256</v>
      </c>
      <c r="H297" s="207">
        <v>146.28</v>
      </c>
      <c r="I297" s="208"/>
      <c r="J297" s="209">
        <f>ROUND(I297*H297,2)</f>
        <v>0</v>
      </c>
      <c r="K297" s="205" t="s">
        <v>154</v>
      </c>
      <c r="L297" s="47"/>
      <c r="M297" s="210" t="s">
        <v>5</v>
      </c>
      <c r="N297" s="211" t="s">
        <v>43</v>
      </c>
      <c r="O297" s="48"/>
      <c r="P297" s="212">
        <f>O297*H297</f>
        <v>0</v>
      </c>
      <c r="Q297" s="212">
        <v>0</v>
      </c>
      <c r="R297" s="212">
        <f>Q297*H297</f>
        <v>0</v>
      </c>
      <c r="S297" s="212">
        <v>0</v>
      </c>
      <c r="T297" s="213">
        <f>S297*H297</f>
        <v>0</v>
      </c>
      <c r="AR297" s="25" t="s">
        <v>155</v>
      </c>
      <c r="AT297" s="25" t="s">
        <v>150</v>
      </c>
      <c r="AU297" s="25" t="s">
        <v>83</v>
      </c>
      <c r="AY297" s="25" t="s">
        <v>148</v>
      </c>
      <c r="BE297" s="214">
        <f>IF(N297="základní",J297,0)</f>
        <v>0</v>
      </c>
      <c r="BF297" s="214">
        <f>IF(N297="snížená",J297,0)</f>
        <v>0</v>
      </c>
      <c r="BG297" s="214">
        <f>IF(N297="zákl. přenesená",J297,0)</f>
        <v>0</v>
      </c>
      <c r="BH297" s="214">
        <f>IF(N297="sníž. přenesená",J297,0)</f>
        <v>0</v>
      </c>
      <c r="BI297" s="214">
        <f>IF(N297="nulová",J297,0)</f>
        <v>0</v>
      </c>
      <c r="BJ297" s="25" t="s">
        <v>80</v>
      </c>
      <c r="BK297" s="214">
        <f>ROUND(I297*H297,2)</f>
        <v>0</v>
      </c>
      <c r="BL297" s="25" t="s">
        <v>155</v>
      </c>
      <c r="BM297" s="25" t="s">
        <v>604</v>
      </c>
    </row>
    <row r="298" s="1" customFormat="1">
      <c r="B298" s="47"/>
      <c r="D298" s="215" t="s">
        <v>157</v>
      </c>
      <c r="F298" s="216" t="s">
        <v>605</v>
      </c>
      <c r="I298" s="176"/>
      <c r="L298" s="47"/>
      <c r="M298" s="217"/>
      <c r="N298" s="48"/>
      <c r="O298" s="48"/>
      <c r="P298" s="48"/>
      <c r="Q298" s="48"/>
      <c r="R298" s="48"/>
      <c r="S298" s="48"/>
      <c r="T298" s="86"/>
      <c r="AT298" s="25" t="s">
        <v>157</v>
      </c>
      <c r="AU298" s="25" t="s">
        <v>83</v>
      </c>
    </row>
    <row r="299" s="12" customFormat="1">
      <c r="B299" s="225"/>
      <c r="D299" s="215" t="s">
        <v>159</v>
      </c>
      <c r="E299" s="226" t="s">
        <v>5</v>
      </c>
      <c r="F299" s="227" t="s">
        <v>1172</v>
      </c>
      <c r="H299" s="228">
        <v>146.28</v>
      </c>
      <c r="I299" s="229"/>
      <c r="L299" s="225"/>
      <c r="M299" s="230"/>
      <c r="N299" s="231"/>
      <c r="O299" s="231"/>
      <c r="P299" s="231"/>
      <c r="Q299" s="231"/>
      <c r="R299" s="231"/>
      <c r="S299" s="231"/>
      <c r="T299" s="232"/>
      <c r="AT299" s="226" t="s">
        <v>159</v>
      </c>
      <c r="AU299" s="226" t="s">
        <v>83</v>
      </c>
      <c r="AV299" s="12" t="s">
        <v>83</v>
      </c>
      <c r="AW299" s="12" t="s">
        <v>35</v>
      </c>
      <c r="AX299" s="12" t="s">
        <v>80</v>
      </c>
      <c r="AY299" s="226" t="s">
        <v>148</v>
      </c>
    </row>
    <row r="300" s="1" customFormat="1" ht="25.5" customHeight="1">
      <c r="B300" s="202"/>
      <c r="C300" s="203" t="s">
        <v>496</v>
      </c>
      <c r="D300" s="203" t="s">
        <v>150</v>
      </c>
      <c r="E300" s="204" t="s">
        <v>608</v>
      </c>
      <c r="F300" s="205" t="s">
        <v>609</v>
      </c>
      <c r="G300" s="206" t="s">
        <v>256</v>
      </c>
      <c r="H300" s="207">
        <v>14.795999999999999</v>
      </c>
      <c r="I300" s="208"/>
      <c r="J300" s="209">
        <f>ROUND(I300*H300,2)</f>
        <v>0</v>
      </c>
      <c r="K300" s="205" t="s">
        <v>154</v>
      </c>
      <c r="L300" s="47"/>
      <c r="M300" s="210" t="s">
        <v>5</v>
      </c>
      <c r="N300" s="211" t="s">
        <v>43</v>
      </c>
      <c r="O300" s="48"/>
      <c r="P300" s="212">
        <f>O300*H300</f>
        <v>0</v>
      </c>
      <c r="Q300" s="212">
        <v>0</v>
      </c>
      <c r="R300" s="212">
        <f>Q300*H300</f>
        <v>0</v>
      </c>
      <c r="S300" s="212">
        <v>0</v>
      </c>
      <c r="T300" s="213">
        <f>S300*H300</f>
        <v>0</v>
      </c>
      <c r="AR300" s="25" t="s">
        <v>155</v>
      </c>
      <c r="AT300" s="25" t="s">
        <v>150</v>
      </c>
      <c r="AU300" s="25" t="s">
        <v>83</v>
      </c>
      <c r="AY300" s="25" t="s">
        <v>148</v>
      </c>
      <c r="BE300" s="214">
        <f>IF(N300="základní",J300,0)</f>
        <v>0</v>
      </c>
      <c r="BF300" s="214">
        <f>IF(N300="snížená",J300,0)</f>
        <v>0</v>
      </c>
      <c r="BG300" s="214">
        <f>IF(N300="zákl. přenesená",J300,0)</f>
        <v>0</v>
      </c>
      <c r="BH300" s="214">
        <f>IF(N300="sníž. přenesená",J300,0)</f>
        <v>0</v>
      </c>
      <c r="BI300" s="214">
        <f>IF(N300="nulová",J300,0)</f>
        <v>0</v>
      </c>
      <c r="BJ300" s="25" t="s">
        <v>80</v>
      </c>
      <c r="BK300" s="214">
        <f>ROUND(I300*H300,2)</f>
        <v>0</v>
      </c>
      <c r="BL300" s="25" t="s">
        <v>155</v>
      </c>
      <c r="BM300" s="25" t="s">
        <v>610</v>
      </c>
    </row>
    <row r="301" s="1" customFormat="1">
      <c r="B301" s="47"/>
      <c r="D301" s="215" t="s">
        <v>157</v>
      </c>
      <c r="F301" s="216" t="s">
        <v>258</v>
      </c>
      <c r="I301" s="176"/>
      <c r="L301" s="47"/>
      <c r="M301" s="217"/>
      <c r="N301" s="48"/>
      <c r="O301" s="48"/>
      <c r="P301" s="48"/>
      <c r="Q301" s="48"/>
      <c r="R301" s="48"/>
      <c r="S301" s="48"/>
      <c r="T301" s="86"/>
      <c r="AT301" s="25" t="s">
        <v>157</v>
      </c>
      <c r="AU301" s="25" t="s">
        <v>83</v>
      </c>
    </row>
    <row r="302" s="11" customFormat="1">
      <c r="B302" s="218"/>
      <c r="D302" s="215" t="s">
        <v>159</v>
      </c>
      <c r="E302" s="219" t="s">
        <v>5</v>
      </c>
      <c r="F302" s="220" t="s">
        <v>597</v>
      </c>
      <c r="H302" s="219" t="s">
        <v>5</v>
      </c>
      <c r="I302" s="221"/>
      <c r="L302" s="218"/>
      <c r="M302" s="222"/>
      <c r="N302" s="223"/>
      <c r="O302" s="223"/>
      <c r="P302" s="223"/>
      <c r="Q302" s="223"/>
      <c r="R302" s="223"/>
      <c r="S302" s="223"/>
      <c r="T302" s="224"/>
      <c r="AT302" s="219" t="s">
        <v>159</v>
      </c>
      <c r="AU302" s="219" t="s">
        <v>83</v>
      </c>
      <c r="AV302" s="11" t="s">
        <v>80</v>
      </c>
      <c r="AW302" s="11" t="s">
        <v>35</v>
      </c>
      <c r="AX302" s="11" t="s">
        <v>72</v>
      </c>
      <c r="AY302" s="219" t="s">
        <v>148</v>
      </c>
    </row>
    <row r="303" s="12" customFormat="1">
      <c r="B303" s="225"/>
      <c r="D303" s="215" t="s">
        <v>159</v>
      </c>
      <c r="E303" s="226" t="s">
        <v>5</v>
      </c>
      <c r="F303" s="227" t="s">
        <v>1169</v>
      </c>
      <c r="H303" s="228">
        <v>14.795999999999999</v>
      </c>
      <c r="I303" s="229"/>
      <c r="L303" s="225"/>
      <c r="M303" s="230"/>
      <c r="N303" s="231"/>
      <c r="O303" s="231"/>
      <c r="P303" s="231"/>
      <c r="Q303" s="231"/>
      <c r="R303" s="231"/>
      <c r="S303" s="231"/>
      <c r="T303" s="232"/>
      <c r="AT303" s="226" t="s">
        <v>159</v>
      </c>
      <c r="AU303" s="226" t="s">
        <v>83</v>
      </c>
      <c r="AV303" s="12" t="s">
        <v>83</v>
      </c>
      <c r="AW303" s="12" t="s">
        <v>35</v>
      </c>
      <c r="AX303" s="12" t="s">
        <v>80</v>
      </c>
      <c r="AY303" s="226" t="s">
        <v>148</v>
      </c>
    </row>
    <row r="304" s="1" customFormat="1" ht="25.5" customHeight="1">
      <c r="B304" s="202"/>
      <c r="C304" s="203" t="s">
        <v>501</v>
      </c>
      <c r="D304" s="203" t="s">
        <v>150</v>
      </c>
      <c r="E304" s="204" t="s">
        <v>612</v>
      </c>
      <c r="F304" s="205" t="s">
        <v>613</v>
      </c>
      <c r="G304" s="206" t="s">
        <v>256</v>
      </c>
      <c r="H304" s="207">
        <v>9.5839999999999996</v>
      </c>
      <c r="I304" s="208"/>
      <c r="J304" s="209">
        <f>ROUND(I304*H304,2)</f>
        <v>0</v>
      </c>
      <c r="K304" s="205" t="s">
        <v>154</v>
      </c>
      <c r="L304" s="47"/>
      <c r="M304" s="210" t="s">
        <v>5</v>
      </c>
      <c r="N304" s="211" t="s">
        <v>43</v>
      </c>
      <c r="O304" s="48"/>
      <c r="P304" s="212">
        <f>O304*H304</f>
        <v>0</v>
      </c>
      <c r="Q304" s="212">
        <v>0</v>
      </c>
      <c r="R304" s="212">
        <f>Q304*H304</f>
        <v>0</v>
      </c>
      <c r="S304" s="212">
        <v>0</v>
      </c>
      <c r="T304" s="213">
        <f>S304*H304</f>
        <v>0</v>
      </c>
      <c r="AR304" s="25" t="s">
        <v>155</v>
      </c>
      <c r="AT304" s="25" t="s">
        <v>150</v>
      </c>
      <c r="AU304" s="25" t="s">
        <v>83</v>
      </c>
      <c r="AY304" s="25" t="s">
        <v>148</v>
      </c>
      <c r="BE304" s="214">
        <f>IF(N304="základní",J304,0)</f>
        <v>0</v>
      </c>
      <c r="BF304" s="214">
        <f>IF(N304="snížená",J304,0)</f>
        <v>0</v>
      </c>
      <c r="BG304" s="214">
        <f>IF(N304="zákl. přenesená",J304,0)</f>
        <v>0</v>
      </c>
      <c r="BH304" s="214">
        <f>IF(N304="sníž. přenesená",J304,0)</f>
        <v>0</v>
      </c>
      <c r="BI304" s="214">
        <f>IF(N304="nulová",J304,0)</f>
        <v>0</v>
      </c>
      <c r="BJ304" s="25" t="s">
        <v>80</v>
      </c>
      <c r="BK304" s="214">
        <f>ROUND(I304*H304,2)</f>
        <v>0</v>
      </c>
      <c r="BL304" s="25" t="s">
        <v>155</v>
      </c>
      <c r="BM304" s="25" t="s">
        <v>614</v>
      </c>
    </row>
    <row r="305" s="1" customFormat="1">
      <c r="B305" s="47"/>
      <c r="D305" s="215" t="s">
        <v>157</v>
      </c>
      <c r="F305" s="216" t="s">
        <v>615</v>
      </c>
      <c r="I305" s="176"/>
      <c r="L305" s="47"/>
      <c r="M305" s="217"/>
      <c r="N305" s="48"/>
      <c r="O305" s="48"/>
      <c r="P305" s="48"/>
      <c r="Q305" s="48"/>
      <c r="R305" s="48"/>
      <c r="S305" s="48"/>
      <c r="T305" s="86"/>
      <c r="AT305" s="25" t="s">
        <v>157</v>
      </c>
      <c r="AU305" s="25" t="s">
        <v>83</v>
      </c>
    </row>
    <row r="306" s="11" customFormat="1">
      <c r="B306" s="218"/>
      <c r="D306" s="215" t="s">
        <v>159</v>
      </c>
      <c r="E306" s="219" t="s">
        <v>5</v>
      </c>
      <c r="F306" s="220" t="s">
        <v>597</v>
      </c>
      <c r="H306" s="219" t="s">
        <v>5</v>
      </c>
      <c r="I306" s="221"/>
      <c r="L306" s="218"/>
      <c r="M306" s="222"/>
      <c r="N306" s="223"/>
      <c r="O306" s="223"/>
      <c r="P306" s="223"/>
      <c r="Q306" s="223"/>
      <c r="R306" s="223"/>
      <c r="S306" s="223"/>
      <c r="T306" s="224"/>
      <c r="AT306" s="219" t="s">
        <v>159</v>
      </c>
      <c r="AU306" s="219" t="s">
        <v>83</v>
      </c>
      <c r="AV306" s="11" t="s">
        <v>80</v>
      </c>
      <c r="AW306" s="11" t="s">
        <v>35</v>
      </c>
      <c r="AX306" s="11" t="s">
        <v>72</v>
      </c>
      <c r="AY306" s="219" t="s">
        <v>148</v>
      </c>
    </row>
    <row r="307" s="12" customFormat="1">
      <c r="B307" s="225"/>
      <c r="D307" s="215" t="s">
        <v>159</v>
      </c>
      <c r="E307" s="226" t="s">
        <v>5</v>
      </c>
      <c r="F307" s="227" t="s">
        <v>1170</v>
      </c>
      <c r="H307" s="228">
        <v>5.6120000000000001</v>
      </c>
      <c r="I307" s="229"/>
      <c r="L307" s="225"/>
      <c r="M307" s="230"/>
      <c r="N307" s="231"/>
      <c r="O307" s="231"/>
      <c r="P307" s="231"/>
      <c r="Q307" s="231"/>
      <c r="R307" s="231"/>
      <c r="S307" s="231"/>
      <c r="T307" s="232"/>
      <c r="AT307" s="226" t="s">
        <v>159</v>
      </c>
      <c r="AU307" s="226" t="s">
        <v>83</v>
      </c>
      <c r="AV307" s="12" t="s">
        <v>83</v>
      </c>
      <c r="AW307" s="12" t="s">
        <v>35</v>
      </c>
      <c r="AX307" s="12" t="s">
        <v>72</v>
      </c>
      <c r="AY307" s="226" t="s">
        <v>148</v>
      </c>
    </row>
    <row r="308" s="12" customFormat="1">
      <c r="B308" s="225"/>
      <c r="D308" s="215" t="s">
        <v>159</v>
      </c>
      <c r="E308" s="226" t="s">
        <v>5</v>
      </c>
      <c r="F308" s="227" t="s">
        <v>1171</v>
      </c>
      <c r="H308" s="228">
        <v>3.972</v>
      </c>
      <c r="I308" s="229"/>
      <c r="L308" s="225"/>
      <c r="M308" s="230"/>
      <c r="N308" s="231"/>
      <c r="O308" s="231"/>
      <c r="P308" s="231"/>
      <c r="Q308" s="231"/>
      <c r="R308" s="231"/>
      <c r="S308" s="231"/>
      <c r="T308" s="232"/>
      <c r="AT308" s="226" t="s">
        <v>159</v>
      </c>
      <c r="AU308" s="226" t="s">
        <v>83</v>
      </c>
      <c r="AV308" s="12" t="s">
        <v>83</v>
      </c>
      <c r="AW308" s="12" t="s">
        <v>35</v>
      </c>
      <c r="AX308" s="12" t="s">
        <v>72</v>
      </c>
      <c r="AY308" s="226" t="s">
        <v>148</v>
      </c>
    </row>
    <row r="309" s="13" customFormat="1">
      <c r="B309" s="233"/>
      <c r="D309" s="215" t="s">
        <v>159</v>
      </c>
      <c r="E309" s="234" t="s">
        <v>5</v>
      </c>
      <c r="F309" s="235" t="s">
        <v>186</v>
      </c>
      <c r="H309" s="236">
        <v>9.5839999999999996</v>
      </c>
      <c r="I309" s="237"/>
      <c r="L309" s="233"/>
      <c r="M309" s="238"/>
      <c r="N309" s="239"/>
      <c r="O309" s="239"/>
      <c r="P309" s="239"/>
      <c r="Q309" s="239"/>
      <c r="R309" s="239"/>
      <c r="S309" s="239"/>
      <c r="T309" s="240"/>
      <c r="AT309" s="234" t="s">
        <v>159</v>
      </c>
      <c r="AU309" s="234" t="s">
        <v>83</v>
      </c>
      <c r="AV309" s="13" t="s">
        <v>155</v>
      </c>
      <c r="AW309" s="13" t="s">
        <v>35</v>
      </c>
      <c r="AX309" s="13" t="s">
        <v>80</v>
      </c>
      <c r="AY309" s="234" t="s">
        <v>148</v>
      </c>
    </row>
    <row r="310" s="1" customFormat="1" ht="16.5" customHeight="1">
      <c r="B310" s="202"/>
      <c r="C310" s="203" t="s">
        <v>506</v>
      </c>
      <c r="D310" s="203" t="s">
        <v>150</v>
      </c>
      <c r="E310" s="204" t="s">
        <v>617</v>
      </c>
      <c r="F310" s="205" t="s">
        <v>618</v>
      </c>
      <c r="G310" s="206" t="s">
        <v>229</v>
      </c>
      <c r="H310" s="207">
        <v>25.510000000000002</v>
      </c>
      <c r="I310" s="208"/>
      <c r="J310" s="209">
        <f>ROUND(I310*H310,2)</f>
        <v>0</v>
      </c>
      <c r="K310" s="205" t="s">
        <v>154</v>
      </c>
      <c r="L310" s="47"/>
      <c r="M310" s="210" t="s">
        <v>5</v>
      </c>
      <c r="N310" s="211" t="s">
        <v>43</v>
      </c>
      <c r="O310" s="48"/>
      <c r="P310" s="212">
        <f>O310*H310</f>
        <v>0</v>
      </c>
      <c r="Q310" s="212">
        <v>0.378</v>
      </c>
      <c r="R310" s="212">
        <f>Q310*H310</f>
        <v>9.6427800000000001</v>
      </c>
      <c r="S310" s="212">
        <v>0</v>
      </c>
      <c r="T310" s="213">
        <f>S310*H310</f>
        <v>0</v>
      </c>
      <c r="AR310" s="25" t="s">
        <v>155</v>
      </c>
      <c r="AT310" s="25" t="s">
        <v>150</v>
      </c>
      <c r="AU310" s="25" t="s">
        <v>83</v>
      </c>
      <c r="AY310" s="25" t="s">
        <v>148</v>
      </c>
      <c r="BE310" s="214">
        <f>IF(N310="základní",J310,0)</f>
        <v>0</v>
      </c>
      <c r="BF310" s="214">
        <f>IF(N310="snížená",J310,0)</f>
        <v>0</v>
      </c>
      <c r="BG310" s="214">
        <f>IF(N310="zákl. přenesená",J310,0)</f>
        <v>0</v>
      </c>
      <c r="BH310" s="214">
        <f>IF(N310="sníž. přenesená",J310,0)</f>
        <v>0</v>
      </c>
      <c r="BI310" s="214">
        <f>IF(N310="nulová",J310,0)</f>
        <v>0</v>
      </c>
      <c r="BJ310" s="25" t="s">
        <v>80</v>
      </c>
      <c r="BK310" s="214">
        <f>ROUND(I310*H310,2)</f>
        <v>0</v>
      </c>
      <c r="BL310" s="25" t="s">
        <v>155</v>
      </c>
      <c r="BM310" s="25" t="s">
        <v>628</v>
      </c>
    </row>
    <row r="311" s="1" customFormat="1">
      <c r="B311" s="47"/>
      <c r="D311" s="215" t="s">
        <v>157</v>
      </c>
      <c r="F311" s="216" t="s">
        <v>620</v>
      </c>
      <c r="I311" s="176"/>
      <c r="L311" s="47"/>
      <c r="M311" s="217"/>
      <c r="N311" s="48"/>
      <c r="O311" s="48"/>
      <c r="P311" s="48"/>
      <c r="Q311" s="48"/>
      <c r="R311" s="48"/>
      <c r="S311" s="48"/>
      <c r="T311" s="86"/>
      <c r="AT311" s="25" t="s">
        <v>157</v>
      </c>
      <c r="AU311" s="25" t="s">
        <v>83</v>
      </c>
    </row>
    <row r="312" s="12" customFormat="1">
      <c r="B312" s="225"/>
      <c r="D312" s="215" t="s">
        <v>159</v>
      </c>
      <c r="E312" s="226" t="s">
        <v>5</v>
      </c>
      <c r="F312" s="227" t="s">
        <v>1166</v>
      </c>
      <c r="H312" s="228">
        <v>25.510000000000002</v>
      </c>
      <c r="I312" s="229"/>
      <c r="L312" s="225"/>
      <c r="M312" s="230"/>
      <c r="N312" s="231"/>
      <c r="O312" s="231"/>
      <c r="P312" s="231"/>
      <c r="Q312" s="231"/>
      <c r="R312" s="231"/>
      <c r="S312" s="231"/>
      <c r="T312" s="232"/>
      <c r="AT312" s="226" t="s">
        <v>159</v>
      </c>
      <c r="AU312" s="226" t="s">
        <v>83</v>
      </c>
      <c r="AV312" s="12" t="s">
        <v>83</v>
      </c>
      <c r="AW312" s="12" t="s">
        <v>35</v>
      </c>
      <c r="AX312" s="12" t="s">
        <v>80</v>
      </c>
      <c r="AY312" s="226" t="s">
        <v>148</v>
      </c>
    </row>
    <row r="313" s="1" customFormat="1" ht="16.5" customHeight="1">
      <c r="B313" s="202"/>
      <c r="C313" s="203" t="s">
        <v>511</v>
      </c>
      <c r="D313" s="203" t="s">
        <v>150</v>
      </c>
      <c r="E313" s="204" t="s">
        <v>630</v>
      </c>
      <c r="F313" s="205" t="s">
        <v>631</v>
      </c>
      <c r="G313" s="206" t="s">
        <v>229</v>
      </c>
      <c r="H313" s="207">
        <v>25.510000000000002</v>
      </c>
      <c r="I313" s="208"/>
      <c r="J313" s="209">
        <f>ROUND(I313*H313,2)</f>
        <v>0</v>
      </c>
      <c r="K313" s="205" t="s">
        <v>154</v>
      </c>
      <c r="L313" s="47"/>
      <c r="M313" s="210" t="s">
        <v>5</v>
      </c>
      <c r="N313" s="211" t="s">
        <v>43</v>
      </c>
      <c r="O313" s="48"/>
      <c r="P313" s="212">
        <f>O313*H313</f>
        <v>0</v>
      </c>
      <c r="Q313" s="212">
        <v>0.37190000000000001</v>
      </c>
      <c r="R313" s="212">
        <f>Q313*H313</f>
        <v>9.4871690000000015</v>
      </c>
      <c r="S313" s="212">
        <v>0</v>
      </c>
      <c r="T313" s="213">
        <f>S313*H313</f>
        <v>0</v>
      </c>
      <c r="AR313" s="25" t="s">
        <v>155</v>
      </c>
      <c r="AT313" s="25" t="s">
        <v>150</v>
      </c>
      <c r="AU313" s="25" t="s">
        <v>83</v>
      </c>
      <c r="AY313" s="25" t="s">
        <v>148</v>
      </c>
      <c r="BE313" s="214">
        <f>IF(N313="základní",J313,0)</f>
        <v>0</v>
      </c>
      <c r="BF313" s="214">
        <f>IF(N313="snížená",J313,0)</f>
        <v>0</v>
      </c>
      <c r="BG313" s="214">
        <f>IF(N313="zákl. přenesená",J313,0)</f>
        <v>0</v>
      </c>
      <c r="BH313" s="214">
        <f>IF(N313="sníž. přenesená",J313,0)</f>
        <v>0</v>
      </c>
      <c r="BI313" s="214">
        <f>IF(N313="nulová",J313,0)</f>
        <v>0</v>
      </c>
      <c r="BJ313" s="25" t="s">
        <v>80</v>
      </c>
      <c r="BK313" s="214">
        <f>ROUND(I313*H313,2)</f>
        <v>0</v>
      </c>
      <c r="BL313" s="25" t="s">
        <v>155</v>
      </c>
      <c r="BM313" s="25" t="s">
        <v>632</v>
      </c>
    </row>
    <row r="314" s="1" customFormat="1">
      <c r="B314" s="47"/>
      <c r="D314" s="215" t="s">
        <v>157</v>
      </c>
      <c r="F314" s="216" t="s">
        <v>633</v>
      </c>
      <c r="I314" s="176"/>
      <c r="L314" s="47"/>
      <c r="M314" s="217"/>
      <c r="N314" s="48"/>
      <c r="O314" s="48"/>
      <c r="P314" s="48"/>
      <c r="Q314" s="48"/>
      <c r="R314" s="48"/>
      <c r="S314" s="48"/>
      <c r="T314" s="86"/>
      <c r="AT314" s="25" t="s">
        <v>157</v>
      </c>
      <c r="AU314" s="25" t="s">
        <v>83</v>
      </c>
    </row>
    <row r="315" s="12" customFormat="1">
      <c r="B315" s="225"/>
      <c r="D315" s="215" t="s">
        <v>159</v>
      </c>
      <c r="E315" s="226" t="s">
        <v>5</v>
      </c>
      <c r="F315" s="227" t="s">
        <v>1166</v>
      </c>
      <c r="H315" s="228">
        <v>25.510000000000002</v>
      </c>
      <c r="I315" s="229"/>
      <c r="L315" s="225"/>
      <c r="M315" s="230"/>
      <c r="N315" s="231"/>
      <c r="O315" s="231"/>
      <c r="P315" s="231"/>
      <c r="Q315" s="231"/>
      <c r="R315" s="231"/>
      <c r="S315" s="231"/>
      <c r="T315" s="232"/>
      <c r="AT315" s="226" t="s">
        <v>159</v>
      </c>
      <c r="AU315" s="226" t="s">
        <v>83</v>
      </c>
      <c r="AV315" s="12" t="s">
        <v>83</v>
      </c>
      <c r="AW315" s="12" t="s">
        <v>35</v>
      </c>
      <c r="AX315" s="12" t="s">
        <v>80</v>
      </c>
      <c r="AY315" s="226" t="s">
        <v>148</v>
      </c>
    </row>
    <row r="316" s="1" customFormat="1" ht="16.5" customHeight="1">
      <c r="B316" s="202"/>
      <c r="C316" s="203" t="s">
        <v>515</v>
      </c>
      <c r="D316" s="203" t="s">
        <v>150</v>
      </c>
      <c r="E316" s="204" t="s">
        <v>635</v>
      </c>
      <c r="F316" s="205" t="s">
        <v>636</v>
      </c>
      <c r="G316" s="206" t="s">
        <v>229</v>
      </c>
      <c r="H316" s="207">
        <v>25.510000000000002</v>
      </c>
      <c r="I316" s="208"/>
      <c r="J316" s="209">
        <f>ROUND(I316*H316,2)</f>
        <v>0</v>
      </c>
      <c r="K316" s="205" t="s">
        <v>154</v>
      </c>
      <c r="L316" s="47"/>
      <c r="M316" s="210" t="s">
        <v>5</v>
      </c>
      <c r="N316" s="211" t="s">
        <v>43</v>
      </c>
      <c r="O316" s="48"/>
      <c r="P316" s="212">
        <f>O316*H316</f>
        <v>0</v>
      </c>
      <c r="Q316" s="212">
        <v>0.00031</v>
      </c>
      <c r="R316" s="212">
        <f>Q316*H316</f>
        <v>0.0079081000000000012</v>
      </c>
      <c r="S316" s="212">
        <v>0</v>
      </c>
      <c r="T316" s="213">
        <f>S316*H316</f>
        <v>0</v>
      </c>
      <c r="AR316" s="25" t="s">
        <v>155</v>
      </c>
      <c r="AT316" s="25" t="s">
        <v>150</v>
      </c>
      <c r="AU316" s="25" t="s">
        <v>83</v>
      </c>
      <c r="AY316" s="25" t="s">
        <v>148</v>
      </c>
      <c r="BE316" s="214">
        <f>IF(N316="základní",J316,0)</f>
        <v>0</v>
      </c>
      <c r="BF316" s="214">
        <f>IF(N316="snížená",J316,0)</f>
        <v>0</v>
      </c>
      <c r="BG316" s="214">
        <f>IF(N316="zákl. přenesená",J316,0)</f>
        <v>0</v>
      </c>
      <c r="BH316" s="214">
        <f>IF(N316="sníž. přenesená",J316,0)</f>
        <v>0</v>
      </c>
      <c r="BI316" s="214">
        <f>IF(N316="nulová",J316,0)</f>
        <v>0</v>
      </c>
      <c r="BJ316" s="25" t="s">
        <v>80</v>
      </c>
      <c r="BK316" s="214">
        <f>ROUND(I316*H316,2)</f>
        <v>0</v>
      </c>
      <c r="BL316" s="25" t="s">
        <v>155</v>
      </c>
      <c r="BM316" s="25" t="s">
        <v>637</v>
      </c>
    </row>
    <row r="317" s="1" customFormat="1">
      <c r="B317" s="47"/>
      <c r="D317" s="215" t="s">
        <v>157</v>
      </c>
      <c r="F317" s="216" t="s">
        <v>638</v>
      </c>
      <c r="I317" s="176"/>
      <c r="L317" s="47"/>
      <c r="M317" s="217"/>
      <c r="N317" s="48"/>
      <c r="O317" s="48"/>
      <c r="P317" s="48"/>
      <c r="Q317" s="48"/>
      <c r="R317" s="48"/>
      <c r="S317" s="48"/>
      <c r="T317" s="86"/>
      <c r="AT317" s="25" t="s">
        <v>157</v>
      </c>
      <c r="AU317" s="25" t="s">
        <v>83</v>
      </c>
    </row>
    <row r="318" s="12" customFormat="1">
      <c r="B318" s="225"/>
      <c r="D318" s="215" t="s">
        <v>159</v>
      </c>
      <c r="E318" s="226" t="s">
        <v>5</v>
      </c>
      <c r="F318" s="227" t="s">
        <v>1166</v>
      </c>
      <c r="H318" s="228">
        <v>25.510000000000002</v>
      </c>
      <c r="I318" s="229"/>
      <c r="L318" s="225"/>
      <c r="M318" s="230"/>
      <c r="N318" s="231"/>
      <c r="O318" s="231"/>
      <c r="P318" s="231"/>
      <c r="Q318" s="231"/>
      <c r="R318" s="231"/>
      <c r="S318" s="231"/>
      <c r="T318" s="232"/>
      <c r="AT318" s="226" t="s">
        <v>159</v>
      </c>
      <c r="AU318" s="226" t="s">
        <v>83</v>
      </c>
      <c r="AV318" s="12" t="s">
        <v>83</v>
      </c>
      <c r="AW318" s="12" t="s">
        <v>35</v>
      </c>
      <c r="AX318" s="12" t="s">
        <v>80</v>
      </c>
      <c r="AY318" s="226" t="s">
        <v>148</v>
      </c>
    </row>
    <row r="319" s="1" customFormat="1" ht="25.5" customHeight="1">
      <c r="B319" s="202"/>
      <c r="C319" s="203" t="s">
        <v>519</v>
      </c>
      <c r="D319" s="203" t="s">
        <v>150</v>
      </c>
      <c r="E319" s="204" t="s">
        <v>640</v>
      </c>
      <c r="F319" s="205" t="s">
        <v>641</v>
      </c>
      <c r="G319" s="206" t="s">
        <v>229</v>
      </c>
      <c r="H319" s="207">
        <v>25.510000000000002</v>
      </c>
      <c r="I319" s="208"/>
      <c r="J319" s="209">
        <f>ROUND(I319*H319,2)</f>
        <v>0</v>
      </c>
      <c r="K319" s="205" t="s">
        <v>154</v>
      </c>
      <c r="L319" s="47"/>
      <c r="M319" s="210" t="s">
        <v>5</v>
      </c>
      <c r="N319" s="211" t="s">
        <v>43</v>
      </c>
      <c r="O319" s="48"/>
      <c r="P319" s="212">
        <f>O319*H319</f>
        <v>0</v>
      </c>
      <c r="Q319" s="212">
        <v>0.15559000000000001</v>
      </c>
      <c r="R319" s="212">
        <f>Q319*H319</f>
        <v>3.9691009000000004</v>
      </c>
      <c r="S319" s="212">
        <v>0</v>
      </c>
      <c r="T319" s="213">
        <f>S319*H319</f>
        <v>0</v>
      </c>
      <c r="AR319" s="25" t="s">
        <v>155</v>
      </c>
      <c r="AT319" s="25" t="s">
        <v>150</v>
      </c>
      <c r="AU319" s="25" t="s">
        <v>83</v>
      </c>
      <c r="AY319" s="25" t="s">
        <v>148</v>
      </c>
      <c r="BE319" s="214">
        <f>IF(N319="základní",J319,0)</f>
        <v>0</v>
      </c>
      <c r="BF319" s="214">
        <f>IF(N319="snížená",J319,0)</f>
        <v>0</v>
      </c>
      <c r="BG319" s="214">
        <f>IF(N319="zákl. přenesená",J319,0)</f>
        <v>0</v>
      </c>
      <c r="BH319" s="214">
        <f>IF(N319="sníž. přenesená",J319,0)</f>
        <v>0</v>
      </c>
      <c r="BI319" s="214">
        <f>IF(N319="nulová",J319,0)</f>
        <v>0</v>
      </c>
      <c r="BJ319" s="25" t="s">
        <v>80</v>
      </c>
      <c r="BK319" s="214">
        <f>ROUND(I319*H319,2)</f>
        <v>0</v>
      </c>
      <c r="BL319" s="25" t="s">
        <v>155</v>
      </c>
      <c r="BM319" s="25" t="s">
        <v>642</v>
      </c>
    </row>
    <row r="320" s="1" customFormat="1">
      <c r="B320" s="47"/>
      <c r="D320" s="215" t="s">
        <v>157</v>
      </c>
      <c r="F320" s="216" t="s">
        <v>643</v>
      </c>
      <c r="I320" s="176"/>
      <c r="L320" s="47"/>
      <c r="M320" s="217"/>
      <c r="N320" s="48"/>
      <c r="O320" s="48"/>
      <c r="P320" s="48"/>
      <c r="Q320" s="48"/>
      <c r="R320" s="48"/>
      <c r="S320" s="48"/>
      <c r="T320" s="86"/>
      <c r="AT320" s="25" t="s">
        <v>157</v>
      </c>
      <c r="AU320" s="25" t="s">
        <v>83</v>
      </c>
    </row>
    <row r="321" s="12" customFormat="1">
      <c r="B321" s="225"/>
      <c r="D321" s="215" t="s">
        <v>159</v>
      </c>
      <c r="E321" s="226" t="s">
        <v>5</v>
      </c>
      <c r="F321" s="227" t="s">
        <v>1166</v>
      </c>
      <c r="H321" s="228">
        <v>25.510000000000002</v>
      </c>
      <c r="I321" s="229"/>
      <c r="L321" s="225"/>
      <c r="M321" s="230"/>
      <c r="N321" s="231"/>
      <c r="O321" s="231"/>
      <c r="P321" s="231"/>
      <c r="Q321" s="231"/>
      <c r="R321" s="231"/>
      <c r="S321" s="231"/>
      <c r="T321" s="232"/>
      <c r="AT321" s="226" t="s">
        <v>159</v>
      </c>
      <c r="AU321" s="226" t="s">
        <v>83</v>
      </c>
      <c r="AV321" s="12" t="s">
        <v>83</v>
      </c>
      <c r="AW321" s="12" t="s">
        <v>35</v>
      </c>
      <c r="AX321" s="12" t="s">
        <v>80</v>
      </c>
      <c r="AY321" s="226" t="s">
        <v>148</v>
      </c>
    </row>
    <row r="322" s="1" customFormat="1" ht="16.5" customHeight="1">
      <c r="B322" s="202"/>
      <c r="C322" s="203" t="s">
        <v>524</v>
      </c>
      <c r="D322" s="203" t="s">
        <v>150</v>
      </c>
      <c r="E322" s="204" t="s">
        <v>635</v>
      </c>
      <c r="F322" s="205" t="s">
        <v>636</v>
      </c>
      <c r="G322" s="206" t="s">
        <v>229</v>
      </c>
      <c r="H322" s="207">
        <v>38.560000000000002</v>
      </c>
      <c r="I322" s="208"/>
      <c r="J322" s="209">
        <f>ROUND(I322*H322,2)</f>
        <v>0</v>
      </c>
      <c r="K322" s="205" t="s">
        <v>154</v>
      </c>
      <c r="L322" s="47"/>
      <c r="M322" s="210" t="s">
        <v>5</v>
      </c>
      <c r="N322" s="211" t="s">
        <v>43</v>
      </c>
      <c r="O322" s="48"/>
      <c r="P322" s="212">
        <f>O322*H322</f>
        <v>0</v>
      </c>
      <c r="Q322" s="212">
        <v>0.00031</v>
      </c>
      <c r="R322" s="212">
        <f>Q322*H322</f>
        <v>0.0119536</v>
      </c>
      <c r="S322" s="212">
        <v>0</v>
      </c>
      <c r="T322" s="213">
        <f>S322*H322</f>
        <v>0</v>
      </c>
      <c r="AR322" s="25" t="s">
        <v>155</v>
      </c>
      <c r="AT322" s="25" t="s">
        <v>150</v>
      </c>
      <c r="AU322" s="25" t="s">
        <v>83</v>
      </c>
      <c r="AY322" s="25" t="s">
        <v>148</v>
      </c>
      <c r="BE322" s="214">
        <f>IF(N322="základní",J322,0)</f>
        <v>0</v>
      </c>
      <c r="BF322" s="214">
        <f>IF(N322="snížená",J322,0)</f>
        <v>0</v>
      </c>
      <c r="BG322" s="214">
        <f>IF(N322="zákl. přenesená",J322,0)</f>
        <v>0</v>
      </c>
      <c r="BH322" s="214">
        <f>IF(N322="sníž. přenesená",J322,0)</f>
        <v>0</v>
      </c>
      <c r="BI322" s="214">
        <f>IF(N322="nulová",J322,0)</f>
        <v>0</v>
      </c>
      <c r="BJ322" s="25" t="s">
        <v>80</v>
      </c>
      <c r="BK322" s="214">
        <f>ROUND(I322*H322,2)</f>
        <v>0</v>
      </c>
      <c r="BL322" s="25" t="s">
        <v>155</v>
      </c>
      <c r="BM322" s="25" t="s">
        <v>645</v>
      </c>
    </row>
    <row r="323" s="1" customFormat="1">
      <c r="B323" s="47"/>
      <c r="D323" s="215" t="s">
        <v>157</v>
      </c>
      <c r="F323" s="216" t="s">
        <v>638</v>
      </c>
      <c r="I323" s="176"/>
      <c r="L323" s="47"/>
      <c r="M323" s="217"/>
      <c r="N323" s="48"/>
      <c r="O323" s="48"/>
      <c r="P323" s="48"/>
      <c r="Q323" s="48"/>
      <c r="R323" s="48"/>
      <c r="S323" s="48"/>
      <c r="T323" s="86"/>
      <c r="AT323" s="25" t="s">
        <v>157</v>
      </c>
      <c r="AU323" s="25" t="s">
        <v>83</v>
      </c>
    </row>
    <row r="324" s="12" customFormat="1">
      <c r="B324" s="225"/>
      <c r="D324" s="215" t="s">
        <v>159</v>
      </c>
      <c r="E324" s="226" t="s">
        <v>5</v>
      </c>
      <c r="F324" s="227" t="s">
        <v>1167</v>
      </c>
      <c r="H324" s="228">
        <v>38.560000000000002</v>
      </c>
      <c r="I324" s="229"/>
      <c r="L324" s="225"/>
      <c r="M324" s="230"/>
      <c r="N324" s="231"/>
      <c r="O324" s="231"/>
      <c r="P324" s="231"/>
      <c r="Q324" s="231"/>
      <c r="R324" s="231"/>
      <c r="S324" s="231"/>
      <c r="T324" s="232"/>
      <c r="AT324" s="226" t="s">
        <v>159</v>
      </c>
      <c r="AU324" s="226" t="s">
        <v>83</v>
      </c>
      <c r="AV324" s="12" t="s">
        <v>83</v>
      </c>
      <c r="AW324" s="12" t="s">
        <v>35</v>
      </c>
      <c r="AX324" s="12" t="s">
        <v>80</v>
      </c>
      <c r="AY324" s="226" t="s">
        <v>148</v>
      </c>
    </row>
    <row r="325" s="1" customFormat="1" ht="25.5" customHeight="1">
      <c r="B325" s="202"/>
      <c r="C325" s="203" t="s">
        <v>529</v>
      </c>
      <c r="D325" s="203" t="s">
        <v>150</v>
      </c>
      <c r="E325" s="204" t="s">
        <v>647</v>
      </c>
      <c r="F325" s="205" t="s">
        <v>648</v>
      </c>
      <c r="G325" s="206" t="s">
        <v>229</v>
      </c>
      <c r="H325" s="207">
        <v>38.560000000000002</v>
      </c>
      <c r="I325" s="208"/>
      <c r="J325" s="209">
        <f>ROUND(I325*H325,2)</f>
        <v>0</v>
      </c>
      <c r="K325" s="205" t="s">
        <v>154</v>
      </c>
      <c r="L325" s="47"/>
      <c r="M325" s="210" t="s">
        <v>5</v>
      </c>
      <c r="N325" s="211" t="s">
        <v>43</v>
      </c>
      <c r="O325" s="48"/>
      <c r="P325" s="212">
        <f>O325*H325</f>
        <v>0</v>
      </c>
      <c r="Q325" s="212">
        <v>0.10373</v>
      </c>
      <c r="R325" s="212">
        <f>Q325*H325</f>
        <v>3.9998288000000004</v>
      </c>
      <c r="S325" s="212">
        <v>0</v>
      </c>
      <c r="T325" s="213">
        <f>S325*H325</f>
        <v>0</v>
      </c>
      <c r="AR325" s="25" t="s">
        <v>155</v>
      </c>
      <c r="AT325" s="25" t="s">
        <v>150</v>
      </c>
      <c r="AU325" s="25" t="s">
        <v>83</v>
      </c>
      <c r="AY325" s="25" t="s">
        <v>148</v>
      </c>
      <c r="BE325" s="214">
        <f>IF(N325="základní",J325,0)</f>
        <v>0</v>
      </c>
      <c r="BF325" s="214">
        <f>IF(N325="snížená",J325,0)</f>
        <v>0</v>
      </c>
      <c r="BG325" s="214">
        <f>IF(N325="zákl. přenesená",J325,0)</f>
        <v>0</v>
      </c>
      <c r="BH325" s="214">
        <f>IF(N325="sníž. přenesená",J325,0)</f>
        <v>0</v>
      </c>
      <c r="BI325" s="214">
        <f>IF(N325="nulová",J325,0)</f>
        <v>0</v>
      </c>
      <c r="BJ325" s="25" t="s">
        <v>80</v>
      </c>
      <c r="BK325" s="214">
        <f>ROUND(I325*H325,2)</f>
        <v>0</v>
      </c>
      <c r="BL325" s="25" t="s">
        <v>155</v>
      </c>
      <c r="BM325" s="25" t="s">
        <v>649</v>
      </c>
    </row>
    <row r="326" s="1" customFormat="1">
      <c r="B326" s="47"/>
      <c r="D326" s="215" t="s">
        <v>157</v>
      </c>
      <c r="F326" s="216" t="s">
        <v>650</v>
      </c>
      <c r="I326" s="176"/>
      <c r="L326" s="47"/>
      <c r="M326" s="217"/>
      <c r="N326" s="48"/>
      <c r="O326" s="48"/>
      <c r="P326" s="48"/>
      <c r="Q326" s="48"/>
      <c r="R326" s="48"/>
      <c r="S326" s="48"/>
      <c r="T326" s="86"/>
      <c r="AT326" s="25" t="s">
        <v>157</v>
      </c>
      <c r="AU326" s="25" t="s">
        <v>83</v>
      </c>
    </row>
    <row r="327" s="12" customFormat="1">
      <c r="B327" s="225"/>
      <c r="D327" s="215" t="s">
        <v>159</v>
      </c>
      <c r="E327" s="226" t="s">
        <v>5</v>
      </c>
      <c r="F327" s="227" t="s">
        <v>1167</v>
      </c>
      <c r="H327" s="228">
        <v>38.560000000000002</v>
      </c>
      <c r="I327" s="229"/>
      <c r="L327" s="225"/>
      <c r="M327" s="230"/>
      <c r="N327" s="231"/>
      <c r="O327" s="231"/>
      <c r="P327" s="231"/>
      <c r="Q327" s="231"/>
      <c r="R327" s="231"/>
      <c r="S327" s="231"/>
      <c r="T327" s="232"/>
      <c r="AT327" s="226" t="s">
        <v>159</v>
      </c>
      <c r="AU327" s="226" t="s">
        <v>83</v>
      </c>
      <c r="AV327" s="12" t="s">
        <v>83</v>
      </c>
      <c r="AW327" s="12" t="s">
        <v>35</v>
      </c>
      <c r="AX327" s="12" t="s">
        <v>80</v>
      </c>
      <c r="AY327" s="226" t="s">
        <v>148</v>
      </c>
    </row>
    <row r="328" s="1" customFormat="1" ht="16.5" customHeight="1">
      <c r="B328" s="202"/>
      <c r="C328" s="203" t="s">
        <v>533</v>
      </c>
      <c r="D328" s="203" t="s">
        <v>150</v>
      </c>
      <c r="E328" s="204" t="s">
        <v>652</v>
      </c>
      <c r="F328" s="205" t="s">
        <v>653</v>
      </c>
      <c r="G328" s="206" t="s">
        <v>171</v>
      </c>
      <c r="H328" s="207">
        <v>43.5</v>
      </c>
      <c r="I328" s="208"/>
      <c r="J328" s="209">
        <f>ROUND(I328*H328,2)</f>
        <v>0</v>
      </c>
      <c r="K328" s="205" t="s">
        <v>5</v>
      </c>
      <c r="L328" s="47"/>
      <c r="M328" s="210" t="s">
        <v>5</v>
      </c>
      <c r="N328" s="211" t="s">
        <v>43</v>
      </c>
      <c r="O328" s="48"/>
      <c r="P328" s="212">
        <f>O328*H328</f>
        <v>0</v>
      </c>
      <c r="Q328" s="212">
        <v>0.00050000000000000001</v>
      </c>
      <c r="R328" s="212">
        <f>Q328*H328</f>
        <v>0.021750000000000002</v>
      </c>
      <c r="S328" s="212">
        <v>0</v>
      </c>
      <c r="T328" s="213">
        <f>S328*H328</f>
        <v>0</v>
      </c>
      <c r="AR328" s="25" t="s">
        <v>155</v>
      </c>
      <c r="AT328" s="25" t="s">
        <v>150</v>
      </c>
      <c r="AU328" s="25" t="s">
        <v>83</v>
      </c>
      <c r="AY328" s="25" t="s">
        <v>148</v>
      </c>
      <c r="BE328" s="214">
        <f>IF(N328="základní",J328,0)</f>
        <v>0</v>
      </c>
      <c r="BF328" s="214">
        <f>IF(N328="snížená",J328,0)</f>
        <v>0</v>
      </c>
      <c r="BG328" s="214">
        <f>IF(N328="zákl. přenesená",J328,0)</f>
        <v>0</v>
      </c>
      <c r="BH328" s="214">
        <f>IF(N328="sníž. přenesená",J328,0)</f>
        <v>0</v>
      </c>
      <c r="BI328" s="214">
        <f>IF(N328="nulová",J328,0)</f>
        <v>0</v>
      </c>
      <c r="BJ328" s="25" t="s">
        <v>80</v>
      </c>
      <c r="BK328" s="214">
        <f>ROUND(I328*H328,2)</f>
        <v>0</v>
      </c>
      <c r="BL328" s="25" t="s">
        <v>155</v>
      </c>
      <c r="BM328" s="25" t="s">
        <v>654</v>
      </c>
    </row>
    <row r="329" s="1" customFormat="1">
      <c r="B329" s="47"/>
      <c r="D329" s="215" t="s">
        <v>157</v>
      </c>
      <c r="F329" s="216" t="s">
        <v>653</v>
      </c>
      <c r="I329" s="176"/>
      <c r="L329" s="47"/>
      <c r="M329" s="217"/>
      <c r="N329" s="48"/>
      <c r="O329" s="48"/>
      <c r="P329" s="48"/>
      <c r="Q329" s="48"/>
      <c r="R329" s="48"/>
      <c r="S329" s="48"/>
      <c r="T329" s="86"/>
      <c r="AT329" s="25" t="s">
        <v>157</v>
      </c>
      <c r="AU329" s="25" t="s">
        <v>83</v>
      </c>
    </row>
    <row r="330" s="12" customFormat="1">
      <c r="B330" s="225"/>
      <c r="D330" s="215" t="s">
        <v>159</v>
      </c>
      <c r="E330" s="226" t="s">
        <v>5</v>
      </c>
      <c r="F330" s="227" t="s">
        <v>1168</v>
      </c>
      <c r="H330" s="228">
        <v>43.5</v>
      </c>
      <c r="I330" s="229"/>
      <c r="L330" s="225"/>
      <c r="M330" s="230"/>
      <c r="N330" s="231"/>
      <c r="O330" s="231"/>
      <c r="P330" s="231"/>
      <c r="Q330" s="231"/>
      <c r="R330" s="231"/>
      <c r="S330" s="231"/>
      <c r="T330" s="232"/>
      <c r="AT330" s="226" t="s">
        <v>159</v>
      </c>
      <c r="AU330" s="226" t="s">
        <v>83</v>
      </c>
      <c r="AV330" s="12" t="s">
        <v>83</v>
      </c>
      <c r="AW330" s="12" t="s">
        <v>35</v>
      </c>
      <c r="AX330" s="12" t="s">
        <v>80</v>
      </c>
      <c r="AY330" s="226" t="s">
        <v>148</v>
      </c>
    </row>
    <row r="331" s="1" customFormat="1" ht="25.5" customHeight="1">
      <c r="B331" s="202"/>
      <c r="C331" s="203" t="s">
        <v>538</v>
      </c>
      <c r="D331" s="203" t="s">
        <v>150</v>
      </c>
      <c r="E331" s="204" t="s">
        <v>656</v>
      </c>
      <c r="F331" s="205" t="s">
        <v>657</v>
      </c>
      <c r="G331" s="206" t="s">
        <v>256</v>
      </c>
      <c r="H331" s="207">
        <v>27.141999999999999</v>
      </c>
      <c r="I331" s="208"/>
      <c r="J331" s="209">
        <f>ROUND(I331*H331,2)</f>
        <v>0</v>
      </c>
      <c r="K331" s="205" t="s">
        <v>154</v>
      </c>
      <c r="L331" s="47"/>
      <c r="M331" s="210" t="s">
        <v>5</v>
      </c>
      <c r="N331" s="211" t="s">
        <v>43</v>
      </c>
      <c r="O331" s="48"/>
      <c r="P331" s="212">
        <f>O331*H331</f>
        <v>0</v>
      </c>
      <c r="Q331" s="212">
        <v>0</v>
      </c>
      <c r="R331" s="212">
        <f>Q331*H331</f>
        <v>0</v>
      </c>
      <c r="S331" s="212">
        <v>0</v>
      </c>
      <c r="T331" s="213">
        <f>S331*H331</f>
        <v>0</v>
      </c>
      <c r="AR331" s="25" t="s">
        <v>155</v>
      </c>
      <c r="AT331" s="25" t="s">
        <v>150</v>
      </c>
      <c r="AU331" s="25" t="s">
        <v>83</v>
      </c>
      <c r="AY331" s="25" t="s">
        <v>148</v>
      </c>
      <c r="BE331" s="214">
        <f>IF(N331="základní",J331,0)</f>
        <v>0</v>
      </c>
      <c r="BF331" s="214">
        <f>IF(N331="snížená",J331,0)</f>
        <v>0</v>
      </c>
      <c r="BG331" s="214">
        <f>IF(N331="zákl. přenesená",J331,0)</f>
        <v>0</v>
      </c>
      <c r="BH331" s="214">
        <f>IF(N331="sníž. přenesená",J331,0)</f>
        <v>0</v>
      </c>
      <c r="BI331" s="214">
        <f>IF(N331="nulová",J331,0)</f>
        <v>0</v>
      </c>
      <c r="BJ331" s="25" t="s">
        <v>80</v>
      </c>
      <c r="BK331" s="214">
        <f>ROUND(I331*H331,2)</f>
        <v>0</v>
      </c>
      <c r="BL331" s="25" t="s">
        <v>155</v>
      </c>
      <c r="BM331" s="25" t="s">
        <v>658</v>
      </c>
    </row>
    <row r="332" s="1" customFormat="1">
      <c r="B332" s="47"/>
      <c r="D332" s="215" t="s">
        <v>157</v>
      </c>
      <c r="F332" s="216" t="s">
        <v>659</v>
      </c>
      <c r="I332" s="176"/>
      <c r="L332" s="47"/>
      <c r="M332" s="259"/>
      <c r="N332" s="260"/>
      <c r="O332" s="260"/>
      <c r="P332" s="260"/>
      <c r="Q332" s="260"/>
      <c r="R332" s="260"/>
      <c r="S332" s="260"/>
      <c r="T332" s="261"/>
      <c r="AT332" s="25" t="s">
        <v>157</v>
      </c>
      <c r="AU332" s="25" t="s">
        <v>83</v>
      </c>
    </row>
    <row r="333" s="1" customFormat="1" ht="6.96" customHeight="1">
      <c r="B333" s="68"/>
      <c r="C333" s="69"/>
      <c r="D333" s="69"/>
      <c r="E333" s="69"/>
      <c r="F333" s="69"/>
      <c r="G333" s="69"/>
      <c r="H333" s="69"/>
      <c r="I333" s="153"/>
      <c r="J333" s="69"/>
      <c r="K333" s="69"/>
      <c r="L333" s="47"/>
    </row>
  </sheetData>
  <autoFilter ref="C81:K332"/>
  <mergeCells count="10">
    <mergeCell ref="E7:H7"/>
    <mergeCell ref="E9:H9"/>
    <mergeCell ref="E24:H24"/>
    <mergeCell ref="E45:H45"/>
    <mergeCell ref="E47:H47"/>
    <mergeCell ref="J51:J52"/>
    <mergeCell ref="E72:H72"/>
    <mergeCell ref="E74:H74"/>
    <mergeCell ref="G1:H1"/>
    <mergeCell ref="L2:V2"/>
  </mergeCells>
  <hyperlinks>
    <hyperlink ref="F1:G1" location="C2" display="1) Krycí list soupisu"/>
    <hyperlink ref="G1:H1" location="C54" display="2) Rekapitulace"/>
    <hyperlink ref="J1" location="C81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23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1"/>
      <c r="B1" s="124"/>
      <c r="C1" s="124"/>
      <c r="D1" s="125" t="s">
        <v>1</v>
      </c>
      <c r="E1" s="124"/>
      <c r="F1" s="126" t="s">
        <v>112</v>
      </c>
      <c r="G1" s="126" t="s">
        <v>113</v>
      </c>
      <c r="H1" s="126"/>
      <c r="I1" s="127"/>
      <c r="J1" s="126" t="s">
        <v>114</v>
      </c>
      <c r="K1" s="125" t="s">
        <v>115</v>
      </c>
      <c r="L1" s="126" t="s">
        <v>116</v>
      </c>
      <c r="M1" s="126"/>
      <c r="N1" s="126"/>
      <c r="O1" s="126"/>
      <c r="P1" s="126"/>
      <c r="Q1" s="126"/>
      <c r="R1" s="126"/>
      <c r="S1" s="126"/>
      <c r="T1" s="126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ht="36.96" customHeight="1">
      <c r="L2" s="24" t="s">
        <v>8</v>
      </c>
      <c r="AT2" s="25" t="s">
        <v>103</v>
      </c>
    </row>
    <row r="3" ht="6.96" customHeight="1">
      <c r="B3" s="26"/>
      <c r="C3" s="27"/>
      <c r="D3" s="27"/>
      <c r="E3" s="27"/>
      <c r="F3" s="27"/>
      <c r="G3" s="27"/>
      <c r="H3" s="27"/>
      <c r="I3" s="128"/>
      <c r="J3" s="27"/>
      <c r="K3" s="28"/>
      <c r="AT3" s="25" t="s">
        <v>83</v>
      </c>
    </row>
    <row r="4" ht="36.96" customHeight="1">
      <c r="B4" s="29"/>
      <c r="C4" s="30"/>
      <c r="D4" s="31" t="s">
        <v>117</v>
      </c>
      <c r="E4" s="30"/>
      <c r="F4" s="30"/>
      <c r="G4" s="30"/>
      <c r="H4" s="30"/>
      <c r="I4" s="129"/>
      <c r="J4" s="30"/>
      <c r="K4" s="32"/>
      <c r="M4" s="33" t="s">
        <v>13</v>
      </c>
      <c r="AT4" s="25" t="s">
        <v>6</v>
      </c>
    </row>
    <row r="5" ht="6.96" customHeight="1">
      <c r="B5" s="29"/>
      <c r="C5" s="30"/>
      <c r="D5" s="30"/>
      <c r="E5" s="30"/>
      <c r="F5" s="30"/>
      <c r="G5" s="30"/>
      <c r="H5" s="30"/>
      <c r="I5" s="129"/>
      <c r="J5" s="30"/>
      <c r="K5" s="32"/>
    </row>
    <row r="6">
      <c r="B6" s="29"/>
      <c r="C6" s="30"/>
      <c r="D6" s="41" t="s">
        <v>19</v>
      </c>
      <c r="E6" s="30"/>
      <c r="F6" s="30"/>
      <c r="G6" s="30"/>
      <c r="H6" s="30"/>
      <c r="I6" s="129"/>
      <c r="J6" s="30"/>
      <c r="K6" s="32"/>
    </row>
    <row r="7" ht="16.5" customHeight="1">
      <c r="B7" s="29"/>
      <c r="C7" s="30"/>
      <c r="D7" s="30"/>
      <c r="E7" s="130" t="str">
        <f>'Rekapitulace stavby'!K6</f>
        <v>Zákupy - dostavba vodohospodářské infrastruktury na p.p.č.1609-II.etapa (bez dom.přípojek na p.p.č.1609/22,/23,/24,/25)</v>
      </c>
      <c r="F7" s="41"/>
      <c r="G7" s="41"/>
      <c r="H7" s="41"/>
      <c r="I7" s="129"/>
      <c r="J7" s="30"/>
      <c r="K7" s="32"/>
    </row>
    <row r="8" s="1" customFormat="1">
      <c r="B8" s="47"/>
      <c r="C8" s="48"/>
      <c r="D8" s="41" t="s">
        <v>118</v>
      </c>
      <c r="E8" s="48"/>
      <c r="F8" s="48"/>
      <c r="G8" s="48"/>
      <c r="H8" s="48"/>
      <c r="I8" s="131"/>
      <c r="J8" s="48"/>
      <c r="K8" s="52"/>
    </row>
    <row r="9" s="1" customFormat="1" ht="36.96" customHeight="1">
      <c r="B9" s="47"/>
      <c r="C9" s="48"/>
      <c r="D9" s="48"/>
      <c r="E9" s="132" t="s">
        <v>1173</v>
      </c>
      <c r="F9" s="48"/>
      <c r="G9" s="48"/>
      <c r="H9" s="48"/>
      <c r="I9" s="131"/>
      <c r="J9" s="48"/>
      <c r="K9" s="52"/>
    </row>
    <row r="10" s="1" customFormat="1">
      <c r="B10" s="47"/>
      <c r="C10" s="48"/>
      <c r="D10" s="48"/>
      <c r="E10" s="48"/>
      <c r="F10" s="48"/>
      <c r="G10" s="48"/>
      <c r="H10" s="48"/>
      <c r="I10" s="131"/>
      <c r="J10" s="48"/>
      <c r="K10" s="52"/>
    </row>
    <row r="11" s="1" customFormat="1" ht="14.4" customHeight="1">
      <c r="B11" s="47"/>
      <c r="C11" s="48"/>
      <c r="D11" s="41" t="s">
        <v>21</v>
      </c>
      <c r="E11" s="48"/>
      <c r="F11" s="36" t="s">
        <v>82</v>
      </c>
      <c r="G11" s="48"/>
      <c r="H11" s="48"/>
      <c r="I11" s="133" t="s">
        <v>22</v>
      </c>
      <c r="J11" s="36" t="s">
        <v>120</v>
      </c>
      <c r="K11" s="52"/>
    </row>
    <row r="12" s="1" customFormat="1" ht="14.4" customHeight="1">
      <c r="B12" s="47"/>
      <c r="C12" s="48"/>
      <c r="D12" s="41" t="s">
        <v>23</v>
      </c>
      <c r="E12" s="48"/>
      <c r="F12" s="36" t="s">
        <v>24</v>
      </c>
      <c r="G12" s="48"/>
      <c r="H12" s="48"/>
      <c r="I12" s="133" t="s">
        <v>25</v>
      </c>
      <c r="J12" s="134" t="str">
        <f>'Rekapitulace stavby'!AN8</f>
        <v>23. 3. 2018</v>
      </c>
      <c r="K12" s="52"/>
    </row>
    <row r="13" s="1" customFormat="1" ht="10.8" customHeight="1">
      <c r="B13" s="47"/>
      <c r="C13" s="48"/>
      <c r="D13" s="48"/>
      <c r="E13" s="48"/>
      <c r="F13" s="48"/>
      <c r="G13" s="48"/>
      <c r="H13" s="48"/>
      <c r="I13" s="131"/>
      <c r="J13" s="48"/>
      <c r="K13" s="52"/>
    </row>
    <row r="14" s="1" customFormat="1" ht="14.4" customHeight="1">
      <c r="B14" s="47"/>
      <c r="C14" s="48"/>
      <c r="D14" s="41" t="s">
        <v>27</v>
      </c>
      <c r="E14" s="48"/>
      <c r="F14" s="48"/>
      <c r="G14" s="48"/>
      <c r="H14" s="48"/>
      <c r="I14" s="133" t="s">
        <v>28</v>
      </c>
      <c r="J14" s="36" t="s">
        <v>5</v>
      </c>
      <c r="K14" s="52"/>
    </row>
    <row r="15" s="1" customFormat="1" ht="18" customHeight="1">
      <c r="B15" s="47"/>
      <c r="C15" s="48"/>
      <c r="D15" s="48"/>
      <c r="E15" s="36" t="s">
        <v>29</v>
      </c>
      <c r="F15" s="48"/>
      <c r="G15" s="48"/>
      <c r="H15" s="48"/>
      <c r="I15" s="133" t="s">
        <v>30</v>
      </c>
      <c r="J15" s="36" t="s">
        <v>5</v>
      </c>
      <c r="K15" s="52"/>
    </row>
    <row r="16" s="1" customFormat="1" ht="6.96" customHeight="1">
      <c r="B16" s="47"/>
      <c r="C16" s="48"/>
      <c r="D16" s="48"/>
      <c r="E16" s="48"/>
      <c r="F16" s="48"/>
      <c r="G16" s="48"/>
      <c r="H16" s="48"/>
      <c r="I16" s="131"/>
      <c r="J16" s="48"/>
      <c r="K16" s="52"/>
    </row>
    <row r="17" s="1" customFormat="1" ht="14.4" customHeight="1">
      <c r="B17" s="47"/>
      <c r="C17" s="48"/>
      <c r="D17" s="41" t="s">
        <v>31</v>
      </c>
      <c r="E17" s="48"/>
      <c r="F17" s="48"/>
      <c r="G17" s="48"/>
      <c r="H17" s="48"/>
      <c r="I17" s="133" t="s">
        <v>28</v>
      </c>
      <c r="J17" s="36" t="str">
        <f>IF('Rekapitulace stavby'!AN13="Vyplň údaj","",IF('Rekapitulace stavby'!AN13="","",'Rekapitulace stavby'!AN13))</f>
        <v/>
      </c>
      <c r="K17" s="52"/>
    </row>
    <row r="18" s="1" customFormat="1" ht="18" customHeight="1">
      <c r="B18" s="47"/>
      <c r="C18" s="48"/>
      <c r="D18" s="48"/>
      <c r="E18" s="36" t="str">
        <f>IF('Rekapitulace stavby'!E14="Vyplň údaj","",IF('Rekapitulace stavby'!E14="","",'Rekapitulace stavby'!E14))</f>
        <v/>
      </c>
      <c r="F18" s="48"/>
      <c r="G18" s="48"/>
      <c r="H18" s="48"/>
      <c r="I18" s="133" t="s">
        <v>30</v>
      </c>
      <c r="J18" s="36" t="str">
        <f>IF('Rekapitulace stavby'!AN14="Vyplň údaj","",IF('Rekapitulace stavby'!AN14="","",'Rekapitulace stavby'!AN14))</f>
        <v/>
      </c>
      <c r="K18" s="52"/>
    </row>
    <row r="19" s="1" customFormat="1" ht="6.96" customHeight="1">
      <c r="B19" s="47"/>
      <c r="C19" s="48"/>
      <c r="D19" s="48"/>
      <c r="E19" s="48"/>
      <c r="F19" s="48"/>
      <c r="G19" s="48"/>
      <c r="H19" s="48"/>
      <c r="I19" s="131"/>
      <c r="J19" s="48"/>
      <c r="K19" s="52"/>
    </row>
    <row r="20" s="1" customFormat="1" ht="14.4" customHeight="1">
      <c r="B20" s="47"/>
      <c r="C20" s="48"/>
      <c r="D20" s="41" t="s">
        <v>33</v>
      </c>
      <c r="E20" s="48"/>
      <c r="F20" s="48"/>
      <c r="G20" s="48"/>
      <c r="H20" s="48"/>
      <c r="I20" s="133" t="s">
        <v>28</v>
      </c>
      <c r="J20" s="36" t="s">
        <v>5</v>
      </c>
      <c r="K20" s="52"/>
    </row>
    <row r="21" s="1" customFormat="1" ht="18" customHeight="1">
      <c r="B21" s="47"/>
      <c r="C21" s="48"/>
      <c r="D21" s="48"/>
      <c r="E21" s="36" t="s">
        <v>34</v>
      </c>
      <c r="F21" s="48"/>
      <c r="G21" s="48"/>
      <c r="H21" s="48"/>
      <c r="I21" s="133" t="s">
        <v>30</v>
      </c>
      <c r="J21" s="36" t="s">
        <v>5</v>
      </c>
      <c r="K21" s="52"/>
    </row>
    <row r="22" s="1" customFormat="1" ht="6.96" customHeight="1">
      <c r="B22" s="47"/>
      <c r="C22" s="48"/>
      <c r="D22" s="48"/>
      <c r="E22" s="48"/>
      <c r="F22" s="48"/>
      <c r="G22" s="48"/>
      <c r="H22" s="48"/>
      <c r="I22" s="131"/>
      <c r="J22" s="48"/>
      <c r="K22" s="52"/>
    </row>
    <row r="23" s="1" customFormat="1" ht="14.4" customHeight="1">
      <c r="B23" s="47"/>
      <c r="C23" s="48"/>
      <c r="D23" s="41" t="s">
        <v>36</v>
      </c>
      <c r="E23" s="48"/>
      <c r="F23" s="48"/>
      <c r="G23" s="48"/>
      <c r="H23" s="48"/>
      <c r="I23" s="131"/>
      <c r="J23" s="48"/>
      <c r="K23" s="52"/>
    </row>
    <row r="24" s="6" customFormat="1" ht="57" customHeight="1">
      <c r="B24" s="135"/>
      <c r="C24" s="136"/>
      <c r="D24" s="136"/>
      <c r="E24" s="45" t="s">
        <v>37</v>
      </c>
      <c r="F24" s="45"/>
      <c r="G24" s="45"/>
      <c r="H24" s="45"/>
      <c r="I24" s="137"/>
      <c r="J24" s="136"/>
      <c r="K24" s="138"/>
    </row>
    <row r="25" s="1" customFormat="1" ht="6.96" customHeight="1">
      <c r="B25" s="47"/>
      <c r="C25" s="48"/>
      <c r="D25" s="48"/>
      <c r="E25" s="48"/>
      <c r="F25" s="48"/>
      <c r="G25" s="48"/>
      <c r="H25" s="48"/>
      <c r="I25" s="131"/>
      <c r="J25" s="48"/>
      <c r="K25" s="52"/>
    </row>
    <row r="26" s="1" customFormat="1" ht="6.96" customHeight="1">
      <c r="B26" s="47"/>
      <c r="C26" s="48"/>
      <c r="D26" s="83"/>
      <c r="E26" s="83"/>
      <c r="F26" s="83"/>
      <c r="G26" s="83"/>
      <c r="H26" s="83"/>
      <c r="I26" s="139"/>
      <c r="J26" s="83"/>
      <c r="K26" s="140"/>
    </row>
    <row r="27" s="1" customFormat="1" ht="25.44" customHeight="1">
      <c r="B27" s="47"/>
      <c r="C27" s="48"/>
      <c r="D27" s="141" t="s">
        <v>38</v>
      </c>
      <c r="E27" s="48"/>
      <c r="F27" s="48"/>
      <c r="G27" s="48"/>
      <c r="H27" s="48"/>
      <c r="I27" s="131"/>
      <c r="J27" s="142">
        <f>ROUND(J81,2)</f>
        <v>0</v>
      </c>
      <c r="K27" s="52"/>
    </row>
    <row r="28" s="1" customFormat="1" ht="6.96" customHeight="1">
      <c r="B28" s="47"/>
      <c r="C28" s="48"/>
      <c r="D28" s="83"/>
      <c r="E28" s="83"/>
      <c r="F28" s="83"/>
      <c r="G28" s="83"/>
      <c r="H28" s="83"/>
      <c r="I28" s="139"/>
      <c r="J28" s="83"/>
      <c r="K28" s="140"/>
    </row>
    <row r="29" s="1" customFormat="1" ht="14.4" customHeight="1">
      <c r="B29" s="47"/>
      <c r="C29" s="48"/>
      <c r="D29" s="48"/>
      <c r="E29" s="48"/>
      <c r="F29" s="53" t="s">
        <v>40</v>
      </c>
      <c r="G29" s="48"/>
      <c r="H29" s="48"/>
      <c r="I29" s="143" t="s">
        <v>39</v>
      </c>
      <c r="J29" s="53" t="s">
        <v>41</v>
      </c>
      <c r="K29" s="52"/>
    </row>
    <row r="30" s="1" customFormat="1" ht="14.4" customHeight="1">
      <c r="B30" s="47"/>
      <c r="C30" s="48"/>
      <c r="D30" s="56" t="s">
        <v>42</v>
      </c>
      <c r="E30" s="56" t="s">
        <v>43</v>
      </c>
      <c r="F30" s="144">
        <f>ROUND(SUM(BE81:BE245), 2)</f>
        <v>0</v>
      </c>
      <c r="G30" s="48"/>
      <c r="H30" s="48"/>
      <c r="I30" s="145">
        <v>0.20999999999999999</v>
      </c>
      <c r="J30" s="144">
        <f>ROUND(ROUND((SUM(BE81:BE245)), 2)*I30, 2)</f>
        <v>0</v>
      </c>
      <c r="K30" s="52"/>
    </row>
    <row r="31" s="1" customFormat="1" ht="14.4" customHeight="1">
      <c r="B31" s="47"/>
      <c r="C31" s="48"/>
      <c r="D31" s="48"/>
      <c r="E31" s="56" t="s">
        <v>44</v>
      </c>
      <c r="F31" s="144">
        <f>ROUND(SUM(BF81:BF245), 2)</f>
        <v>0</v>
      </c>
      <c r="G31" s="48"/>
      <c r="H31" s="48"/>
      <c r="I31" s="145">
        <v>0.14999999999999999</v>
      </c>
      <c r="J31" s="144">
        <f>ROUND(ROUND((SUM(BF81:BF245)), 2)*I31, 2)</f>
        <v>0</v>
      </c>
      <c r="K31" s="52"/>
    </row>
    <row r="32" hidden="1" s="1" customFormat="1" ht="14.4" customHeight="1">
      <c r="B32" s="47"/>
      <c r="C32" s="48"/>
      <c r="D32" s="48"/>
      <c r="E32" s="56" t="s">
        <v>45</v>
      </c>
      <c r="F32" s="144">
        <f>ROUND(SUM(BG81:BG245), 2)</f>
        <v>0</v>
      </c>
      <c r="G32" s="48"/>
      <c r="H32" s="48"/>
      <c r="I32" s="145">
        <v>0.20999999999999999</v>
      </c>
      <c r="J32" s="144">
        <v>0</v>
      </c>
      <c r="K32" s="52"/>
    </row>
    <row r="33" hidden="1" s="1" customFormat="1" ht="14.4" customHeight="1">
      <c r="B33" s="47"/>
      <c r="C33" s="48"/>
      <c r="D33" s="48"/>
      <c r="E33" s="56" t="s">
        <v>46</v>
      </c>
      <c r="F33" s="144">
        <f>ROUND(SUM(BH81:BH245), 2)</f>
        <v>0</v>
      </c>
      <c r="G33" s="48"/>
      <c r="H33" s="48"/>
      <c r="I33" s="145">
        <v>0.14999999999999999</v>
      </c>
      <c r="J33" s="144">
        <v>0</v>
      </c>
      <c r="K33" s="52"/>
    </row>
    <row r="34" hidden="1" s="1" customFormat="1" ht="14.4" customHeight="1">
      <c r="B34" s="47"/>
      <c r="C34" s="48"/>
      <c r="D34" s="48"/>
      <c r="E34" s="56" t="s">
        <v>47</v>
      </c>
      <c r="F34" s="144">
        <f>ROUND(SUM(BI81:BI245), 2)</f>
        <v>0</v>
      </c>
      <c r="G34" s="48"/>
      <c r="H34" s="48"/>
      <c r="I34" s="145">
        <v>0</v>
      </c>
      <c r="J34" s="144">
        <v>0</v>
      </c>
      <c r="K34" s="52"/>
    </row>
    <row r="35" s="1" customFormat="1" ht="6.96" customHeight="1">
      <c r="B35" s="47"/>
      <c r="C35" s="48"/>
      <c r="D35" s="48"/>
      <c r="E35" s="48"/>
      <c r="F35" s="48"/>
      <c r="G35" s="48"/>
      <c r="H35" s="48"/>
      <c r="I35" s="131"/>
      <c r="J35" s="48"/>
      <c r="K35" s="52"/>
    </row>
    <row r="36" s="1" customFormat="1" ht="25.44" customHeight="1">
      <c r="B36" s="47"/>
      <c r="C36" s="146"/>
      <c r="D36" s="147" t="s">
        <v>48</v>
      </c>
      <c r="E36" s="89"/>
      <c r="F36" s="89"/>
      <c r="G36" s="148" t="s">
        <v>49</v>
      </c>
      <c r="H36" s="149" t="s">
        <v>50</v>
      </c>
      <c r="I36" s="150"/>
      <c r="J36" s="151">
        <f>SUM(J27:J34)</f>
        <v>0</v>
      </c>
      <c r="K36" s="152"/>
    </row>
    <row r="37" s="1" customFormat="1" ht="14.4" customHeight="1">
      <c r="B37" s="68"/>
      <c r="C37" s="69"/>
      <c r="D37" s="69"/>
      <c r="E37" s="69"/>
      <c r="F37" s="69"/>
      <c r="G37" s="69"/>
      <c r="H37" s="69"/>
      <c r="I37" s="153"/>
      <c r="J37" s="69"/>
      <c r="K37" s="70"/>
    </row>
    <row r="41" s="1" customFormat="1" ht="6.96" customHeight="1">
      <c r="B41" s="71"/>
      <c r="C41" s="72"/>
      <c r="D41" s="72"/>
      <c r="E41" s="72"/>
      <c r="F41" s="72"/>
      <c r="G41" s="72"/>
      <c r="H41" s="72"/>
      <c r="I41" s="154"/>
      <c r="J41" s="72"/>
      <c r="K41" s="155"/>
    </row>
    <row r="42" s="1" customFormat="1" ht="36.96" customHeight="1">
      <c r="B42" s="47"/>
      <c r="C42" s="31" t="s">
        <v>121</v>
      </c>
      <c r="D42" s="48"/>
      <c r="E42" s="48"/>
      <c r="F42" s="48"/>
      <c r="G42" s="48"/>
      <c r="H42" s="48"/>
      <c r="I42" s="131"/>
      <c r="J42" s="48"/>
      <c r="K42" s="52"/>
    </row>
    <row r="43" s="1" customFormat="1" ht="6.96" customHeight="1">
      <c r="B43" s="47"/>
      <c r="C43" s="48"/>
      <c r="D43" s="48"/>
      <c r="E43" s="48"/>
      <c r="F43" s="48"/>
      <c r="G43" s="48"/>
      <c r="H43" s="48"/>
      <c r="I43" s="131"/>
      <c r="J43" s="48"/>
      <c r="K43" s="52"/>
    </row>
    <row r="44" s="1" customFormat="1" ht="14.4" customHeight="1">
      <c r="B44" s="47"/>
      <c r="C44" s="41" t="s">
        <v>19</v>
      </c>
      <c r="D44" s="48"/>
      <c r="E44" s="48"/>
      <c r="F44" s="48"/>
      <c r="G44" s="48"/>
      <c r="H44" s="48"/>
      <c r="I44" s="131"/>
      <c r="J44" s="48"/>
      <c r="K44" s="52"/>
    </row>
    <row r="45" s="1" customFormat="1" ht="16.5" customHeight="1">
      <c r="B45" s="47"/>
      <c r="C45" s="48"/>
      <c r="D45" s="48"/>
      <c r="E45" s="130" t="str">
        <f>E7</f>
        <v>Zákupy - dostavba vodohospodářské infrastruktury na p.p.č.1609-II.etapa (bez dom.přípojek na p.p.č.1609/22,/23,/24,/25)</v>
      </c>
      <c r="F45" s="41"/>
      <c r="G45" s="41"/>
      <c r="H45" s="41"/>
      <c r="I45" s="131"/>
      <c r="J45" s="48"/>
      <c r="K45" s="52"/>
    </row>
    <row r="46" s="1" customFormat="1" ht="14.4" customHeight="1">
      <c r="B46" s="47"/>
      <c r="C46" s="41" t="s">
        <v>118</v>
      </c>
      <c r="D46" s="48"/>
      <c r="E46" s="48"/>
      <c r="F46" s="48"/>
      <c r="G46" s="48"/>
      <c r="H46" s="48"/>
      <c r="I46" s="131"/>
      <c r="J46" s="48"/>
      <c r="K46" s="52"/>
    </row>
    <row r="47" s="1" customFormat="1" ht="17.25" customHeight="1">
      <c r="B47" s="47"/>
      <c r="C47" s="48"/>
      <c r="D47" s="48"/>
      <c r="E47" s="132" t="str">
        <f>E9</f>
        <v>SO 04 - Užitkový vodovod</v>
      </c>
      <c r="F47" s="48"/>
      <c r="G47" s="48"/>
      <c r="H47" s="48"/>
      <c r="I47" s="131"/>
      <c r="J47" s="48"/>
      <c r="K47" s="52"/>
    </row>
    <row r="48" s="1" customFormat="1" ht="6.96" customHeight="1">
      <c r="B48" s="47"/>
      <c r="C48" s="48"/>
      <c r="D48" s="48"/>
      <c r="E48" s="48"/>
      <c r="F48" s="48"/>
      <c r="G48" s="48"/>
      <c r="H48" s="48"/>
      <c r="I48" s="131"/>
      <c r="J48" s="48"/>
      <c r="K48" s="52"/>
    </row>
    <row r="49" s="1" customFormat="1" ht="18" customHeight="1">
      <c r="B49" s="47"/>
      <c r="C49" s="41" t="s">
        <v>23</v>
      </c>
      <c r="D49" s="48"/>
      <c r="E49" s="48"/>
      <c r="F49" s="36" t="str">
        <f>F12</f>
        <v>Zákupy</v>
      </c>
      <c r="G49" s="48"/>
      <c r="H49" s="48"/>
      <c r="I49" s="133" t="s">
        <v>25</v>
      </c>
      <c r="J49" s="134" t="str">
        <f>IF(J12="","",J12)</f>
        <v>23. 3. 2018</v>
      </c>
      <c r="K49" s="52"/>
    </row>
    <row r="50" s="1" customFormat="1" ht="6.96" customHeight="1">
      <c r="B50" s="47"/>
      <c r="C50" s="48"/>
      <c r="D50" s="48"/>
      <c r="E50" s="48"/>
      <c r="F50" s="48"/>
      <c r="G50" s="48"/>
      <c r="H50" s="48"/>
      <c r="I50" s="131"/>
      <c r="J50" s="48"/>
      <c r="K50" s="52"/>
    </row>
    <row r="51" s="1" customFormat="1">
      <c r="B51" s="47"/>
      <c r="C51" s="41" t="s">
        <v>27</v>
      </c>
      <c r="D51" s="48"/>
      <c r="E51" s="48"/>
      <c r="F51" s="36" t="str">
        <f>E15</f>
        <v>Město Zákupy</v>
      </c>
      <c r="G51" s="48"/>
      <c r="H51" s="48"/>
      <c r="I51" s="133" t="s">
        <v>33</v>
      </c>
      <c r="J51" s="45" t="str">
        <f>E21</f>
        <v>Vodohospodářské projekty s.r.o.</v>
      </c>
      <c r="K51" s="52"/>
    </row>
    <row r="52" s="1" customFormat="1" ht="14.4" customHeight="1">
      <c r="B52" s="47"/>
      <c r="C52" s="41" t="s">
        <v>31</v>
      </c>
      <c r="D52" s="48"/>
      <c r="E52" s="48"/>
      <c r="F52" s="36" t="str">
        <f>IF(E18="","",E18)</f>
        <v/>
      </c>
      <c r="G52" s="48"/>
      <c r="H52" s="48"/>
      <c r="I52" s="131"/>
      <c r="J52" s="156"/>
      <c r="K52" s="52"/>
    </row>
    <row r="53" s="1" customFormat="1" ht="10.32" customHeight="1">
      <c r="B53" s="47"/>
      <c r="C53" s="48"/>
      <c r="D53" s="48"/>
      <c r="E53" s="48"/>
      <c r="F53" s="48"/>
      <c r="G53" s="48"/>
      <c r="H53" s="48"/>
      <c r="I53" s="131"/>
      <c r="J53" s="48"/>
      <c r="K53" s="52"/>
    </row>
    <row r="54" s="1" customFormat="1" ht="29.28" customHeight="1">
      <c r="B54" s="47"/>
      <c r="C54" s="157" t="s">
        <v>122</v>
      </c>
      <c r="D54" s="146"/>
      <c r="E54" s="146"/>
      <c r="F54" s="146"/>
      <c r="G54" s="146"/>
      <c r="H54" s="146"/>
      <c r="I54" s="158"/>
      <c r="J54" s="159" t="s">
        <v>123</v>
      </c>
      <c r="K54" s="160"/>
    </row>
    <row r="55" s="1" customFormat="1" ht="10.32" customHeight="1">
      <c r="B55" s="47"/>
      <c r="C55" s="48"/>
      <c r="D55" s="48"/>
      <c r="E55" s="48"/>
      <c r="F55" s="48"/>
      <c r="G55" s="48"/>
      <c r="H55" s="48"/>
      <c r="I55" s="131"/>
      <c r="J55" s="48"/>
      <c r="K55" s="52"/>
    </row>
    <row r="56" s="1" customFormat="1" ht="29.28" customHeight="1">
      <c r="B56" s="47"/>
      <c r="C56" s="161" t="s">
        <v>124</v>
      </c>
      <c r="D56" s="48"/>
      <c r="E56" s="48"/>
      <c r="F56" s="48"/>
      <c r="G56" s="48"/>
      <c r="H56" s="48"/>
      <c r="I56" s="131"/>
      <c r="J56" s="142">
        <f>J81</f>
        <v>0</v>
      </c>
      <c r="K56" s="52"/>
      <c r="AU56" s="25" t="s">
        <v>125</v>
      </c>
    </row>
    <row r="57" s="7" customFormat="1" ht="24.96" customHeight="1">
      <c r="B57" s="162"/>
      <c r="C57" s="163"/>
      <c r="D57" s="164" t="s">
        <v>126</v>
      </c>
      <c r="E57" s="165"/>
      <c r="F57" s="165"/>
      <c r="G57" s="165"/>
      <c r="H57" s="165"/>
      <c r="I57" s="166"/>
      <c r="J57" s="167">
        <f>J82</f>
        <v>0</v>
      </c>
      <c r="K57" s="168"/>
    </row>
    <row r="58" s="8" customFormat="1" ht="19.92" customHeight="1">
      <c r="B58" s="169"/>
      <c r="C58" s="170"/>
      <c r="D58" s="171" t="s">
        <v>127</v>
      </c>
      <c r="E58" s="172"/>
      <c r="F58" s="172"/>
      <c r="G58" s="172"/>
      <c r="H58" s="172"/>
      <c r="I58" s="173"/>
      <c r="J58" s="174">
        <f>J83</f>
        <v>0</v>
      </c>
      <c r="K58" s="175"/>
    </row>
    <row r="59" s="8" customFormat="1" ht="19.92" customHeight="1">
      <c r="B59" s="169"/>
      <c r="C59" s="170"/>
      <c r="D59" s="171" t="s">
        <v>128</v>
      </c>
      <c r="E59" s="172"/>
      <c r="F59" s="172"/>
      <c r="G59" s="172"/>
      <c r="H59" s="172"/>
      <c r="I59" s="173"/>
      <c r="J59" s="174">
        <f>J172</f>
        <v>0</v>
      </c>
      <c r="K59" s="175"/>
    </row>
    <row r="60" s="8" customFormat="1" ht="19.92" customHeight="1">
      <c r="B60" s="169"/>
      <c r="C60" s="170"/>
      <c r="D60" s="171" t="s">
        <v>129</v>
      </c>
      <c r="E60" s="172"/>
      <c r="F60" s="172"/>
      <c r="G60" s="172"/>
      <c r="H60" s="172"/>
      <c r="I60" s="173"/>
      <c r="J60" s="174">
        <f>J183</f>
        <v>0</v>
      </c>
      <c r="K60" s="175"/>
    </row>
    <row r="61" s="8" customFormat="1" ht="19.92" customHeight="1">
      <c r="B61" s="169"/>
      <c r="C61" s="170"/>
      <c r="D61" s="171" t="s">
        <v>130</v>
      </c>
      <c r="E61" s="172"/>
      <c r="F61" s="172"/>
      <c r="G61" s="172"/>
      <c r="H61" s="172"/>
      <c r="I61" s="173"/>
      <c r="J61" s="174">
        <f>J243</f>
        <v>0</v>
      </c>
      <c r="K61" s="175"/>
    </row>
    <row r="62" s="1" customFormat="1" ht="21.84" customHeight="1">
      <c r="B62" s="47"/>
      <c r="C62" s="48"/>
      <c r="D62" s="48"/>
      <c r="E62" s="48"/>
      <c r="F62" s="48"/>
      <c r="G62" s="48"/>
      <c r="H62" s="48"/>
      <c r="I62" s="131"/>
      <c r="J62" s="48"/>
      <c r="K62" s="52"/>
    </row>
    <row r="63" s="1" customFormat="1" ht="6.96" customHeight="1">
      <c r="B63" s="68"/>
      <c r="C63" s="69"/>
      <c r="D63" s="69"/>
      <c r="E63" s="69"/>
      <c r="F63" s="69"/>
      <c r="G63" s="69"/>
      <c r="H63" s="69"/>
      <c r="I63" s="153"/>
      <c r="J63" s="69"/>
      <c r="K63" s="70"/>
    </row>
    <row r="67" s="1" customFormat="1" ht="6.96" customHeight="1">
      <c r="B67" s="71"/>
      <c r="C67" s="72"/>
      <c r="D67" s="72"/>
      <c r="E67" s="72"/>
      <c r="F67" s="72"/>
      <c r="G67" s="72"/>
      <c r="H67" s="72"/>
      <c r="I67" s="154"/>
      <c r="J67" s="72"/>
      <c r="K67" s="72"/>
      <c r="L67" s="47"/>
    </row>
    <row r="68" s="1" customFormat="1" ht="36.96" customHeight="1">
      <c r="B68" s="47"/>
      <c r="C68" s="73" t="s">
        <v>132</v>
      </c>
      <c r="I68" s="176"/>
      <c r="L68" s="47"/>
    </row>
    <row r="69" s="1" customFormat="1" ht="6.96" customHeight="1">
      <c r="B69" s="47"/>
      <c r="I69" s="176"/>
      <c r="L69" s="47"/>
    </row>
    <row r="70" s="1" customFormat="1" ht="14.4" customHeight="1">
      <c r="B70" s="47"/>
      <c r="C70" s="75" t="s">
        <v>19</v>
      </c>
      <c r="I70" s="176"/>
      <c r="L70" s="47"/>
    </row>
    <row r="71" s="1" customFormat="1" ht="16.5" customHeight="1">
      <c r="B71" s="47"/>
      <c r="E71" s="177" t="str">
        <f>E7</f>
        <v>Zákupy - dostavba vodohospodářské infrastruktury na p.p.č.1609-II.etapa (bez dom.přípojek na p.p.č.1609/22,/23,/24,/25)</v>
      </c>
      <c r="F71" s="75"/>
      <c r="G71" s="75"/>
      <c r="H71" s="75"/>
      <c r="I71" s="176"/>
      <c r="L71" s="47"/>
    </row>
    <row r="72" s="1" customFormat="1" ht="14.4" customHeight="1">
      <c r="B72" s="47"/>
      <c r="C72" s="75" t="s">
        <v>118</v>
      </c>
      <c r="I72" s="176"/>
      <c r="L72" s="47"/>
    </row>
    <row r="73" s="1" customFormat="1" ht="17.25" customHeight="1">
      <c r="B73" s="47"/>
      <c r="E73" s="78" t="str">
        <f>E9</f>
        <v>SO 04 - Užitkový vodovod</v>
      </c>
      <c r="F73" s="1"/>
      <c r="G73" s="1"/>
      <c r="H73" s="1"/>
      <c r="I73" s="176"/>
      <c r="L73" s="47"/>
    </row>
    <row r="74" s="1" customFormat="1" ht="6.96" customHeight="1">
      <c r="B74" s="47"/>
      <c r="I74" s="176"/>
      <c r="L74" s="47"/>
    </row>
    <row r="75" s="1" customFormat="1" ht="18" customHeight="1">
      <c r="B75" s="47"/>
      <c r="C75" s="75" t="s">
        <v>23</v>
      </c>
      <c r="F75" s="178" t="str">
        <f>F12</f>
        <v>Zákupy</v>
      </c>
      <c r="I75" s="179" t="s">
        <v>25</v>
      </c>
      <c r="J75" s="80" t="str">
        <f>IF(J12="","",J12)</f>
        <v>23. 3. 2018</v>
      </c>
      <c r="L75" s="47"/>
    </row>
    <row r="76" s="1" customFormat="1" ht="6.96" customHeight="1">
      <c r="B76" s="47"/>
      <c r="I76" s="176"/>
      <c r="L76" s="47"/>
    </row>
    <row r="77" s="1" customFormat="1">
      <c r="B77" s="47"/>
      <c r="C77" s="75" t="s">
        <v>27</v>
      </c>
      <c r="F77" s="178" t="str">
        <f>E15</f>
        <v>Město Zákupy</v>
      </c>
      <c r="I77" s="179" t="s">
        <v>33</v>
      </c>
      <c r="J77" s="178" t="str">
        <f>E21</f>
        <v>Vodohospodářské projekty s.r.o.</v>
      </c>
      <c r="L77" s="47"/>
    </row>
    <row r="78" s="1" customFormat="1" ht="14.4" customHeight="1">
      <c r="B78" s="47"/>
      <c r="C78" s="75" t="s">
        <v>31</v>
      </c>
      <c r="F78" s="178" t="str">
        <f>IF(E18="","",E18)</f>
        <v/>
      </c>
      <c r="I78" s="176"/>
      <c r="L78" s="47"/>
    </row>
    <row r="79" s="1" customFormat="1" ht="10.32" customHeight="1">
      <c r="B79" s="47"/>
      <c r="I79" s="176"/>
      <c r="L79" s="47"/>
    </row>
    <row r="80" s="9" customFormat="1" ht="29.28" customHeight="1">
      <c r="B80" s="180"/>
      <c r="C80" s="181" t="s">
        <v>133</v>
      </c>
      <c r="D80" s="182" t="s">
        <v>57</v>
      </c>
      <c r="E80" s="182" t="s">
        <v>53</v>
      </c>
      <c r="F80" s="182" t="s">
        <v>134</v>
      </c>
      <c r="G80" s="182" t="s">
        <v>135</v>
      </c>
      <c r="H80" s="182" t="s">
        <v>136</v>
      </c>
      <c r="I80" s="183" t="s">
        <v>137</v>
      </c>
      <c r="J80" s="182" t="s">
        <v>123</v>
      </c>
      <c r="K80" s="184" t="s">
        <v>138</v>
      </c>
      <c r="L80" s="180"/>
      <c r="M80" s="93" t="s">
        <v>139</v>
      </c>
      <c r="N80" s="94" t="s">
        <v>42</v>
      </c>
      <c r="O80" s="94" t="s">
        <v>140</v>
      </c>
      <c r="P80" s="94" t="s">
        <v>141</v>
      </c>
      <c r="Q80" s="94" t="s">
        <v>142</v>
      </c>
      <c r="R80" s="94" t="s">
        <v>143</v>
      </c>
      <c r="S80" s="94" t="s">
        <v>144</v>
      </c>
      <c r="T80" s="95" t="s">
        <v>145</v>
      </c>
    </row>
    <row r="81" s="1" customFormat="1" ht="29.28" customHeight="1">
      <c r="B81" s="47"/>
      <c r="C81" s="97" t="s">
        <v>124</v>
      </c>
      <c r="I81" s="176"/>
      <c r="J81" s="185">
        <f>BK81</f>
        <v>0</v>
      </c>
      <c r="L81" s="47"/>
      <c r="M81" s="96"/>
      <c r="N81" s="83"/>
      <c r="O81" s="83"/>
      <c r="P81" s="186">
        <f>P82</f>
        <v>0</v>
      </c>
      <c r="Q81" s="83"/>
      <c r="R81" s="186">
        <f>R82</f>
        <v>11.873081899999997</v>
      </c>
      <c r="S81" s="83"/>
      <c r="T81" s="187">
        <f>T82</f>
        <v>0</v>
      </c>
      <c r="AT81" s="25" t="s">
        <v>71</v>
      </c>
      <c r="AU81" s="25" t="s">
        <v>125</v>
      </c>
      <c r="BK81" s="188">
        <f>BK82</f>
        <v>0</v>
      </c>
    </row>
    <row r="82" s="10" customFormat="1" ht="37.44001" customHeight="1">
      <c r="B82" s="189"/>
      <c r="D82" s="190" t="s">
        <v>71</v>
      </c>
      <c r="E82" s="191" t="s">
        <v>146</v>
      </c>
      <c r="F82" s="191" t="s">
        <v>147</v>
      </c>
      <c r="I82" s="192"/>
      <c r="J82" s="193">
        <f>BK82</f>
        <v>0</v>
      </c>
      <c r="L82" s="189"/>
      <c r="M82" s="194"/>
      <c r="N82" s="195"/>
      <c r="O82" s="195"/>
      <c r="P82" s="196">
        <f>P83+P172+P183+P243</f>
        <v>0</v>
      </c>
      <c r="Q82" s="195"/>
      <c r="R82" s="196">
        <f>R83+R172+R183+R243</f>
        <v>11.873081899999997</v>
      </c>
      <c r="S82" s="195"/>
      <c r="T82" s="197">
        <f>T83+T172+T183+T243</f>
        <v>0</v>
      </c>
      <c r="AR82" s="190" t="s">
        <v>80</v>
      </c>
      <c r="AT82" s="198" t="s">
        <v>71</v>
      </c>
      <c r="AU82" s="198" t="s">
        <v>72</v>
      </c>
      <c r="AY82" s="190" t="s">
        <v>148</v>
      </c>
      <c r="BK82" s="199">
        <f>BK83+BK172+BK183+BK243</f>
        <v>0</v>
      </c>
    </row>
    <row r="83" s="10" customFormat="1" ht="19.92" customHeight="1">
      <c r="B83" s="189"/>
      <c r="D83" s="190" t="s">
        <v>71</v>
      </c>
      <c r="E83" s="200" t="s">
        <v>80</v>
      </c>
      <c r="F83" s="200" t="s">
        <v>149</v>
      </c>
      <c r="I83" s="192"/>
      <c r="J83" s="201">
        <f>BK83</f>
        <v>0</v>
      </c>
      <c r="L83" s="189"/>
      <c r="M83" s="194"/>
      <c r="N83" s="195"/>
      <c r="O83" s="195"/>
      <c r="P83" s="196">
        <f>SUM(P84:P171)</f>
        <v>0</v>
      </c>
      <c r="Q83" s="195"/>
      <c r="R83" s="196">
        <f>SUM(R84:R171)</f>
        <v>0.11523600000000001</v>
      </c>
      <c r="S83" s="195"/>
      <c r="T83" s="197">
        <f>SUM(T84:T171)</f>
        <v>0</v>
      </c>
      <c r="AR83" s="190" t="s">
        <v>80</v>
      </c>
      <c r="AT83" s="198" t="s">
        <v>71</v>
      </c>
      <c r="AU83" s="198" t="s">
        <v>80</v>
      </c>
      <c r="AY83" s="190" t="s">
        <v>148</v>
      </c>
      <c r="BK83" s="199">
        <f>SUM(BK84:BK171)</f>
        <v>0</v>
      </c>
    </row>
    <row r="84" s="1" customFormat="1" ht="16.5" customHeight="1">
      <c r="B84" s="202"/>
      <c r="C84" s="203" t="s">
        <v>80</v>
      </c>
      <c r="D84" s="203" t="s">
        <v>150</v>
      </c>
      <c r="E84" s="204" t="s">
        <v>151</v>
      </c>
      <c r="F84" s="205" t="s">
        <v>152</v>
      </c>
      <c r="G84" s="206" t="s">
        <v>153</v>
      </c>
      <c r="H84" s="207">
        <v>60</v>
      </c>
      <c r="I84" s="208"/>
      <c r="J84" s="209">
        <f>ROUND(I84*H84,2)</f>
        <v>0</v>
      </c>
      <c r="K84" s="205" t="s">
        <v>154</v>
      </c>
      <c r="L84" s="47"/>
      <c r="M84" s="210" t="s">
        <v>5</v>
      </c>
      <c r="N84" s="211" t="s">
        <v>43</v>
      </c>
      <c r="O84" s="48"/>
      <c r="P84" s="212">
        <f>O84*H84</f>
        <v>0</v>
      </c>
      <c r="Q84" s="212">
        <v>0</v>
      </c>
      <c r="R84" s="212">
        <f>Q84*H84</f>
        <v>0</v>
      </c>
      <c r="S84" s="212">
        <v>0</v>
      </c>
      <c r="T84" s="213">
        <f>S84*H84</f>
        <v>0</v>
      </c>
      <c r="AR84" s="25" t="s">
        <v>155</v>
      </c>
      <c r="AT84" s="25" t="s">
        <v>150</v>
      </c>
      <c r="AU84" s="25" t="s">
        <v>83</v>
      </c>
      <c r="AY84" s="25" t="s">
        <v>148</v>
      </c>
      <c r="BE84" s="214">
        <f>IF(N84="základní",J84,0)</f>
        <v>0</v>
      </c>
      <c r="BF84" s="214">
        <f>IF(N84="snížená",J84,0)</f>
        <v>0</v>
      </c>
      <c r="BG84" s="214">
        <f>IF(N84="zákl. přenesená",J84,0)</f>
        <v>0</v>
      </c>
      <c r="BH84" s="214">
        <f>IF(N84="sníž. přenesená",J84,0)</f>
        <v>0</v>
      </c>
      <c r="BI84" s="214">
        <f>IF(N84="nulová",J84,0)</f>
        <v>0</v>
      </c>
      <c r="BJ84" s="25" t="s">
        <v>80</v>
      </c>
      <c r="BK84" s="214">
        <f>ROUND(I84*H84,2)</f>
        <v>0</v>
      </c>
      <c r="BL84" s="25" t="s">
        <v>155</v>
      </c>
      <c r="BM84" s="25" t="s">
        <v>156</v>
      </c>
    </row>
    <row r="85" s="1" customFormat="1">
      <c r="B85" s="47"/>
      <c r="D85" s="215" t="s">
        <v>157</v>
      </c>
      <c r="F85" s="216" t="s">
        <v>158</v>
      </c>
      <c r="I85" s="176"/>
      <c r="L85" s="47"/>
      <c r="M85" s="217"/>
      <c r="N85" s="48"/>
      <c r="O85" s="48"/>
      <c r="P85" s="48"/>
      <c r="Q85" s="48"/>
      <c r="R85" s="48"/>
      <c r="S85" s="48"/>
      <c r="T85" s="86"/>
      <c r="AT85" s="25" t="s">
        <v>157</v>
      </c>
      <c r="AU85" s="25" t="s">
        <v>83</v>
      </c>
    </row>
    <row r="86" s="11" customFormat="1">
      <c r="B86" s="218"/>
      <c r="D86" s="215" t="s">
        <v>159</v>
      </c>
      <c r="E86" s="219" t="s">
        <v>5</v>
      </c>
      <c r="F86" s="220" t="s">
        <v>160</v>
      </c>
      <c r="H86" s="219" t="s">
        <v>5</v>
      </c>
      <c r="I86" s="221"/>
      <c r="L86" s="218"/>
      <c r="M86" s="222"/>
      <c r="N86" s="223"/>
      <c r="O86" s="223"/>
      <c r="P86" s="223"/>
      <c r="Q86" s="223"/>
      <c r="R86" s="223"/>
      <c r="S86" s="223"/>
      <c r="T86" s="224"/>
      <c r="AT86" s="219" t="s">
        <v>159</v>
      </c>
      <c r="AU86" s="219" t="s">
        <v>83</v>
      </c>
      <c r="AV86" s="11" t="s">
        <v>80</v>
      </c>
      <c r="AW86" s="11" t="s">
        <v>35</v>
      </c>
      <c r="AX86" s="11" t="s">
        <v>72</v>
      </c>
      <c r="AY86" s="219" t="s">
        <v>148</v>
      </c>
    </row>
    <row r="87" s="12" customFormat="1">
      <c r="B87" s="225"/>
      <c r="D87" s="215" t="s">
        <v>159</v>
      </c>
      <c r="E87" s="226" t="s">
        <v>5</v>
      </c>
      <c r="F87" s="227" t="s">
        <v>161</v>
      </c>
      <c r="H87" s="228">
        <v>60</v>
      </c>
      <c r="I87" s="229"/>
      <c r="L87" s="225"/>
      <c r="M87" s="230"/>
      <c r="N87" s="231"/>
      <c r="O87" s="231"/>
      <c r="P87" s="231"/>
      <c r="Q87" s="231"/>
      <c r="R87" s="231"/>
      <c r="S87" s="231"/>
      <c r="T87" s="232"/>
      <c r="AT87" s="226" t="s">
        <v>159</v>
      </c>
      <c r="AU87" s="226" t="s">
        <v>83</v>
      </c>
      <c r="AV87" s="12" t="s">
        <v>83</v>
      </c>
      <c r="AW87" s="12" t="s">
        <v>35</v>
      </c>
      <c r="AX87" s="12" t="s">
        <v>80</v>
      </c>
      <c r="AY87" s="226" t="s">
        <v>148</v>
      </c>
    </row>
    <row r="88" s="1" customFormat="1" ht="25.5" customHeight="1">
      <c r="B88" s="202"/>
      <c r="C88" s="203" t="s">
        <v>83</v>
      </c>
      <c r="D88" s="203" t="s">
        <v>150</v>
      </c>
      <c r="E88" s="204" t="s">
        <v>162</v>
      </c>
      <c r="F88" s="205" t="s">
        <v>163</v>
      </c>
      <c r="G88" s="206" t="s">
        <v>164</v>
      </c>
      <c r="H88" s="207">
        <v>10</v>
      </c>
      <c r="I88" s="208"/>
      <c r="J88" s="209">
        <f>ROUND(I88*H88,2)</f>
        <v>0</v>
      </c>
      <c r="K88" s="205" t="s">
        <v>154</v>
      </c>
      <c r="L88" s="47"/>
      <c r="M88" s="210" t="s">
        <v>5</v>
      </c>
      <c r="N88" s="211" t="s">
        <v>43</v>
      </c>
      <c r="O88" s="48"/>
      <c r="P88" s="212">
        <f>O88*H88</f>
        <v>0</v>
      </c>
      <c r="Q88" s="212">
        <v>0</v>
      </c>
      <c r="R88" s="212">
        <f>Q88*H88</f>
        <v>0</v>
      </c>
      <c r="S88" s="212">
        <v>0</v>
      </c>
      <c r="T88" s="213">
        <f>S88*H88</f>
        <v>0</v>
      </c>
      <c r="AR88" s="25" t="s">
        <v>155</v>
      </c>
      <c r="AT88" s="25" t="s">
        <v>150</v>
      </c>
      <c r="AU88" s="25" t="s">
        <v>83</v>
      </c>
      <c r="AY88" s="25" t="s">
        <v>148</v>
      </c>
      <c r="BE88" s="214">
        <f>IF(N88="základní",J88,0)</f>
        <v>0</v>
      </c>
      <c r="BF88" s="214">
        <f>IF(N88="snížená",J88,0)</f>
        <v>0</v>
      </c>
      <c r="BG88" s="214">
        <f>IF(N88="zákl. přenesená",J88,0)</f>
        <v>0</v>
      </c>
      <c r="BH88" s="214">
        <f>IF(N88="sníž. přenesená",J88,0)</f>
        <v>0</v>
      </c>
      <c r="BI88" s="214">
        <f>IF(N88="nulová",J88,0)</f>
        <v>0</v>
      </c>
      <c r="BJ88" s="25" t="s">
        <v>80</v>
      </c>
      <c r="BK88" s="214">
        <f>ROUND(I88*H88,2)</f>
        <v>0</v>
      </c>
      <c r="BL88" s="25" t="s">
        <v>155</v>
      </c>
      <c r="BM88" s="25" t="s">
        <v>1174</v>
      </c>
    </row>
    <row r="89" s="1" customFormat="1">
      <c r="B89" s="47"/>
      <c r="D89" s="215" t="s">
        <v>157</v>
      </c>
      <c r="F89" s="216" t="s">
        <v>166</v>
      </c>
      <c r="I89" s="176"/>
      <c r="L89" s="47"/>
      <c r="M89" s="217"/>
      <c r="N89" s="48"/>
      <c r="O89" s="48"/>
      <c r="P89" s="48"/>
      <c r="Q89" s="48"/>
      <c r="R89" s="48"/>
      <c r="S89" s="48"/>
      <c r="T89" s="86"/>
      <c r="AT89" s="25" t="s">
        <v>157</v>
      </c>
      <c r="AU89" s="25" t="s">
        <v>83</v>
      </c>
    </row>
    <row r="90" s="11" customFormat="1">
      <c r="B90" s="218"/>
      <c r="D90" s="215" t="s">
        <v>159</v>
      </c>
      <c r="E90" s="219" t="s">
        <v>5</v>
      </c>
      <c r="F90" s="220" t="s">
        <v>160</v>
      </c>
      <c r="H90" s="219" t="s">
        <v>5</v>
      </c>
      <c r="I90" s="221"/>
      <c r="L90" s="218"/>
      <c r="M90" s="222"/>
      <c r="N90" s="223"/>
      <c r="O90" s="223"/>
      <c r="P90" s="223"/>
      <c r="Q90" s="223"/>
      <c r="R90" s="223"/>
      <c r="S90" s="223"/>
      <c r="T90" s="224"/>
      <c r="AT90" s="219" t="s">
        <v>159</v>
      </c>
      <c r="AU90" s="219" t="s">
        <v>83</v>
      </c>
      <c r="AV90" s="11" t="s">
        <v>80</v>
      </c>
      <c r="AW90" s="11" t="s">
        <v>35</v>
      </c>
      <c r="AX90" s="11" t="s">
        <v>72</v>
      </c>
      <c r="AY90" s="219" t="s">
        <v>148</v>
      </c>
    </row>
    <row r="91" s="12" customFormat="1">
      <c r="B91" s="225"/>
      <c r="D91" s="215" t="s">
        <v>159</v>
      </c>
      <c r="E91" s="226" t="s">
        <v>5</v>
      </c>
      <c r="F91" s="227" t="s">
        <v>167</v>
      </c>
      <c r="H91" s="228">
        <v>10</v>
      </c>
      <c r="I91" s="229"/>
      <c r="L91" s="225"/>
      <c r="M91" s="230"/>
      <c r="N91" s="231"/>
      <c r="O91" s="231"/>
      <c r="P91" s="231"/>
      <c r="Q91" s="231"/>
      <c r="R91" s="231"/>
      <c r="S91" s="231"/>
      <c r="T91" s="232"/>
      <c r="AT91" s="226" t="s">
        <v>159</v>
      </c>
      <c r="AU91" s="226" t="s">
        <v>83</v>
      </c>
      <c r="AV91" s="12" t="s">
        <v>83</v>
      </c>
      <c r="AW91" s="12" t="s">
        <v>35</v>
      </c>
      <c r="AX91" s="12" t="s">
        <v>80</v>
      </c>
      <c r="AY91" s="226" t="s">
        <v>148</v>
      </c>
    </row>
    <row r="92" s="1" customFormat="1" ht="25.5" customHeight="1">
      <c r="B92" s="202"/>
      <c r="C92" s="203" t="s">
        <v>168</v>
      </c>
      <c r="D92" s="203" t="s">
        <v>150</v>
      </c>
      <c r="E92" s="204" t="s">
        <v>179</v>
      </c>
      <c r="F92" s="205" t="s">
        <v>180</v>
      </c>
      <c r="G92" s="206" t="s">
        <v>181</v>
      </c>
      <c r="H92" s="207">
        <v>5</v>
      </c>
      <c r="I92" s="208"/>
      <c r="J92" s="209">
        <f>ROUND(I92*H92,2)</f>
        <v>0</v>
      </c>
      <c r="K92" s="205" t="s">
        <v>154</v>
      </c>
      <c r="L92" s="47"/>
      <c r="M92" s="210" t="s">
        <v>5</v>
      </c>
      <c r="N92" s="211" t="s">
        <v>43</v>
      </c>
      <c r="O92" s="48"/>
      <c r="P92" s="212">
        <f>O92*H92</f>
        <v>0</v>
      </c>
      <c r="Q92" s="212">
        <v>0</v>
      </c>
      <c r="R92" s="212">
        <f>Q92*H92</f>
        <v>0</v>
      </c>
      <c r="S92" s="212">
        <v>0</v>
      </c>
      <c r="T92" s="213">
        <f>S92*H92</f>
        <v>0</v>
      </c>
      <c r="AR92" s="25" t="s">
        <v>155</v>
      </c>
      <c r="AT92" s="25" t="s">
        <v>150</v>
      </c>
      <c r="AU92" s="25" t="s">
        <v>83</v>
      </c>
      <c r="AY92" s="25" t="s">
        <v>148</v>
      </c>
      <c r="BE92" s="214">
        <f>IF(N92="základní",J92,0)</f>
        <v>0</v>
      </c>
      <c r="BF92" s="214">
        <f>IF(N92="snížená",J92,0)</f>
        <v>0</v>
      </c>
      <c r="BG92" s="214">
        <f>IF(N92="zákl. přenesená",J92,0)</f>
        <v>0</v>
      </c>
      <c r="BH92" s="214">
        <f>IF(N92="sníž. přenesená",J92,0)</f>
        <v>0</v>
      </c>
      <c r="BI92" s="214">
        <f>IF(N92="nulová",J92,0)</f>
        <v>0</v>
      </c>
      <c r="BJ92" s="25" t="s">
        <v>80</v>
      </c>
      <c r="BK92" s="214">
        <f>ROUND(I92*H92,2)</f>
        <v>0</v>
      </c>
      <c r="BL92" s="25" t="s">
        <v>155</v>
      </c>
      <c r="BM92" s="25" t="s">
        <v>1175</v>
      </c>
    </row>
    <row r="93" s="1" customFormat="1">
      <c r="B93" s="47"/>
      <c r="D93" s="215" t="s">
        <v>157</v>
      </c>
      <c r="F93" s="216" t="s">
        <v>183</v>
      </c>
      <c r="I93" s="176"/>
      <c r="L93" s="47"/>
      <c r="M93" s="217"/>
      <c r="N93" s="48"/>
      <c r="O93" s="48"/>
      <c r="P93" s="48"/>
      <c r="Q93" s="48"/>
      <c r="R93" s="48"/>
      <c r="S93" s="48"/>
      <c r="T93" s="86"/>
      <c r="AT93" s="25" t="s">
        <v>157</v>
      </c>
      <c r="AU93" s="25" t="s">
        <v>83</v>
      </c>
    </row>
    <row r="94" s="12" customFormat="1">
      <c r="B94" s="225"/>
      <c r="D94" s="215" t="s">
        <v>159</v>
      </c>
      <c r="E94" s="226" t="s">
        <v>5</v>
      </c>
      <c r="F94" s="227" t="s">
        <v>185</v>
      </c>
      <c r="H94" s="228">
        <v>5</v>
      </c>
      <c r="I94" s="229"/>
      <c r="L94" s="225"/>
      <c r="M94" s="230"/>
      <c r="N94" s="231"/>
      <c r="O94" s="231"/>
      <c r="P94" s="231"/>
      <c r="Q94" s="231"/>
      <c r="R94" s="231"/>
      <c r="S94" s="231"/>
      <c r="T94" s="232"/>
      <c r="AT94" s="226" t="s">
        <v>159</v>
      </c>
      <c r="AU94" s="226" t="s">
        <v>83</v>
      </c>
      <c r="AV94" s="12" t="s">
        <v>83</v>
      </c>
      <c r="AW94" s="12" t="s">
        <v>35</v>
      </c>
      <c r="AX94" s="12" t="s">
        <v>80</v>
      </c>
      <c r="AY94" s="226" t="s">
        <v>148</v>
      </c>
    </row>
    <row r="95" s="1" customFormat="1" ht="16.5" customHeight="1">
      <c r="B95" s="202"/>
      <c r="C95" s="203" t="s">
        <v>155</v>
      </c>
      <c r="D95" s="203" t="s">
        <v>150</v>
      </c>
      <c r="E95" s="204" t="s">
        <v>662</v>
      </c>
      <c r="F95" s="205" t="s">
        <v>663</v>
      </c>
      <c r="G95" s="206" t="s">
        <v>181</v>
      </c>
      <c r="H95" s="207">
        <v>6.5999999999999996</v>
      </c>
      <c r="I95" s="208"/>
      <c r="J95" s="209">
        <f>ROUND(I95*H95,2)</f>
        <v>0</v>
      </c>
      <c r="K95" s="205" t="s">
        <v>154</v>
      </c>
      <c r="L95" s="47"/>
      <c r="M95" s="210" t="s">
        <v>5</v>
      </c>
      <c r="N95" s="211" t="s">
        <v>43</v>
      </c>
      <c r="O95" s="48"/>
      <c r="P95" s="212">
        <f>O95*H95</f>
        <v>0</v>
      </c>
      <c r="Q95" s="212">
        <v>0</v>
      </c>
      <c r="R95" s="212">
        <f>Q95*H95</f>
        <v>0</v>
      </c>
      <c r="S95" s="212">
        <v>0</v>
      </c>
      <c r="T95" s="213">
        <f>S95*H95</f>
        <v>0</v>
      </c>
      <c r="AR95" s="25" t="s">
        <v>155</v>
      </c>
      <c r="AT95" s="25" t="s">
        <v>150</v>
      </c>
      <c r="AU95" s="25" t="s">
        <v>83</v>
      </c>
      <c r="AY95" s="25" t="s">
        <v>148</v>
      </c>
      <c r="BE95" s="214">
        <f>IF(N95="základní",J95,0)</f>
        <v>0</v>
      </c>
      <c r="BF95" s="214">
        <f>IF(N95="snížená",J95,0)</f>
        <v>0</v>
      </c>
      <c r="BG95" s="214">
        <f>IF(N95="zákl. přenesená",J95,0)</f>
        <v>0</v>
      </c>
      <c r="BH95" s="214">
        <f>IF(N95="sníž. přenesená",J95,0)</f>
        <v>0</v>
      </c>
      <c r="BI95" s="214">
        <f>IF(N95="nulová",J95,0)</f>
        <v>0</v>
      </c>
      <c r="BJ95" s="25" t="s">
        <v>80</v>
      </c>
      <c r="BK95" s="214">
        <f>ROUND(I95*H95,2)</f>
        <v>0</v>
      </c>
      <c r="BL95" s="25" t="s">
        <v>155</v>
      </c>
      <c r="BM95" s="25" t="s">
        <v>1176</v>
      </c>
    </row>
    <row r="96" s="1" customFormat="1">
      <c r="B96" s="47"/>
      <c r="D96" s="215" t="s">
        <v>157</v>
      </c>
      <c r="F96" s="216" t="s">
        <v>665</v>
      </c>
      <c r="I96" s="176"/>
      <c r="L96" s="47"/>
      <c r="M96" s="217"/>
      <c r="N96" s="48"/>
      <c r="O96" s="48"/>
      <c r="P96" s="48"/>
      <c r="Q96" s="48"/>
      <c r="R96" s="48"/>
      <c r="S96" s="48"/>
      <c r="T96" s="86"/>
      <c r="AT96" s="25" t="s">
        <v>157</v>
      </c>
      <c r="AU96" s="25" t="s">
        <v>83</v>
      </c>
    </row>
    <row r="97" s="12" customFormat="1">
      <c r="B97" s="225"/>
      <c r="D97" s="215" t="s">
        <v>159</v>
      </c>
      <c r="E97" s="226" t="s">
        <v>5</v>
      </c>
      <c r="F97" s="227" t="s">
        <v>1177</v>
      </c>
      <c r="H97" s="228">
        <v>6.5999999999999996</v>
      </c>
      <c r="I97" s="229"/>
      <c r="L97" s="225"/>
      <c r="M97" s="230"/>
      <c r="N97" s="231"/>
      <c r="O97" s="231"/>
      <c r="P97" s="231"/>
      <c r="Q97" s="231"/>
      <c r="R97" s="231"/>
      <c r="S97" s="231"/>
      <c r="T97" s="232"/>
      <c r="AT97" s="226" t="s">
        <v>159</v>
      </c>
      <c r="AU97" s="226" t="s">
        <v>83</v>
      </c>
      <c r="AV97" s="12" t="s">
        <v>83</v>
      </c>
      <c r="AW97" s="12" t="s">
        <v>35</v>
      </c>
      <c r="AX97" s="12" t="s">
        <v>80</v>
      </c>
      <c r="AY97" s="226" t="s">
        <v>148</v>
      </c>
    </row>
    <row r="98" s="1" customFormat="1" ht="16.5" customHeight="1">
      <c r="B98" s="202"/>
      <c r="C98" s="203" t="s">
        <v>178</v>
      </c>
      <c r="D98" s="203" t="s">
        <v>150</v>
      </c>
      <c r="E98" s="204" t="s">
        <v>188</v>
      </c>
      <c r="F98" s="205" t="s">
        <v>189</v>
      </c>
      <c r="G98" s="206" t="s">
        <v>181</v>
      </c>
      <c r="H98" s="207">
        <v>32.174999999999997</v>
      </c>
      <c r="I98" s="208"/>
      <c r="J98" s="209">
        <f>ROUND(I98*H98,2)</f>
        <v>0</v>
      </c>
      <c r="K98" s="205" t="s">
        <v>154</v>
      </c>
      <c r="L98" s="47"/>
      <c r="M98" s="210" t="s">
        <v>5</v>
      </c>
      <c r="N98" s="211" t="s">
        <v>43</v>
      </c>
      <c r="O98" s="48"/>
      <c r="P98" s="212">
        <f>O98*H98</f>
        <v>0</v>
      </c>
      <c r="Q98" s="212">
        <v>0</v>
      </c>
      <c r="R98" s="212">
        <f>Q98*H98</f>
        <v>0</v>
      </c>
      <c r="S98" s="212">
        <v>0</v>
      </c>
      <c r="T98" s="213">
        <f>S98*H98</f>
        <v>0</v>
      </c>
      <c r="AR98" s="25" t="s">
        <v>155</v>
      </c>
      <c r="AT98" s="25" t="s">
        <v>150</v>
      </c>
      <c r="AU98" s="25" t="s">
        <v>83</v>
      </c>
      <c r="AY98" s="25" t="s">
        <v>148</v>
      </c>
      <c r="BE98" s="214">
        <f>IF(N98="základní",J98,0)</f>
        <v>0</v>
      </c>
      <c r="BF98" s="214">
        <f>IF(N98="snížená",J98,0)</f>
        <v>0</v>
      </c>
      <c r="BG98" s="214">
        <f>IF(N98="zákl. přenesená",J98,0)</f>
        <v>0</v>
      </c>
      <c r="BH98" s="214">
        <f>IF(N98="sníž. přenesená",J98,0)</f>
        <v>0</v>
      </c>
      <c r="BI98" s="214">
        <f>IF(N98="nulová",J98,0)</f>
        <v>0</v>
      </c>
      <c r="BJ98" s="25" t="s">
        <v>80</v>
      </c>
      <c r="BK98" s="214">
        <f>ROUND(I98*H98,2)</f>
        <v>0</v>
      </c>
      <c r="BL98" s="25" t="s">
        <v>155</v>
      </c>
      <c r="BM98" s="25" t="s">
        <v>190</v>
      </c>
    </row>
    <row r="99" s="1" customFormat="1">
      <c r="B99" s="47"/>
      <c r="D99" s="215" t="s">
        <v>157</v>
      </c>
      <c r="F99" s="216" t="s">
        <v>191</v>
      </c>
      <c r="I99" s="176"/>
      <c r="L99" s="47"/>
      <c r="M99" s="217"/>
      <c r="N99" s="48"/>
      <c r="O99" s="48"/>
      <c r="P99" s="48"/>
      <c r="Q99" s="48"/>
      <c r="R99" s="48"/>
      <c r="S99" s="48"/>
      <c r="T99" s="86"/>
      <c r="AT99" s="25" t="s">
        <v>157</v>
      </c>
      <c r="AU99" s="25" t="s">
        <v>83</v>
      </c>
    </row>
    <row r="100" s="11" customFormat="1">
      <c r="B100" s="218"/>
      <c r="D100" s="215" t="s">
        <v>159</v>
      </c>
      <c r="E100" s="219" t="s">
        <v>5</v>
      </c>
      <c r="F100" s="220" t="s">
        <v>192</v>
      </c>
      <c r="H100" s="219" t="s">
        <v>5</v>
      </c>
      <c r="I100" s="221"/>
      <c r="L100" s="218"/>
      <c r="M100" s="222"/>
      <c r="N100" s="223"/>
      <c r="O100" s="223"/>
      <c r="P100" s="223"/>
      <c r="Q100" s="223"/>
      <c r="R100" s="223"/>
      <c r="S100" s="223"/>
      <c r="T100" s="224"/>
      <c r="AT100" s="219" t="s">
        <v>159</v>
      </c>
      <c r="AU100" s="219" t="s">
        <v>83</v>
      </c>
      <c r="AV100" s="11" t="s">
        <v>80</v>
      </c>
      <c r="AW100" s="11" t="s">
        <v>35</v>
      </c>
      <c r="AX100" s="11" t="s">
        <v>72</v>
      </c>
      <c r="AY100" s="219" t="s">
        <v>148</v>
      </c>
    </row>
    <row r="101" s="12" customFormat="1">
      <c r="B101" s="225"/>
      <c r="D101" s="215" t="s">
        <v>159</v>
      </c>
      <c r="E101" s="226" t="s">
        <v>5</v>
      </c>
      <c r="F101" s="227" t="s">
        <v>1178</v>
      </c>
      <c r="H101" s="228">
        <v>68.200000000000003</v>
      </c>
      <c r="I101" s="229"/>
      <c r="L101" s="225"/>
      <c r="M101" s="230"/>
      <c r="N101" s="231"/>
      <c r="O101" s="231"/>
      <c r="P101" s="231"/>
      <c r="Q101" s="231"/>
      <c r="R101" s="231"/>
      <c r="S101" s="231"/>
      <c r="T101" s="232"/>
      <c r="AT101" s="226" t="s">
        <v>159</v>
      </c>
      <c r="AU101" s="226" t="s">
        <v>83</v>
      </c>
      <c r="AV101" s="12" t="s">
        <v>83</v>
      </c>
      <c r="AW101" s="12" t="s">
        <v>35</v>
      </c>
      <c r="AX101" s="12" t="s">
        <v>72</v>
      </c>
      <c r="AY101" s="226" t="s">
        <v>148</v>
      </c>
    </row>
    <row r="102" s="12" customFormat="1">
      <c r="B102" s="225"/>
      <c r="D102" s="215" t="s">
        <v>159</v>
      </c>
      <c r="E102" s="226" t="s">
        <v>5</v>
      </c>
      <c r="F102" s="227" t="s">
        <v>1179</v>
      </c>
      <c r="H102" s="228">
        <v>-6.5999999999999996</v>
      </c>
      <c r="I102" s="229"/>
      <c r="L102" s="225"/>
      <c r="M102" s="230"/>
      <c r="N102" s="231"/>
      <c r="O102" s="231"/>
      <c r="P102" s="231"/>
      <c r="Q102" s="231"/>
      <c r="R102" s="231"/>
      <c r="S102" s="231"/>
      <c r="T102" s="232"/>
      <c r="AT102" s="226" t="s">
        <v>159</v>
      </c>
      <c r="AU102" s="226" t="s">
        <v>83</v>
      </c>
      <c r="AV102" s="12" t="s">
        <v>83</v>
      </c>
      <c r="AW102" s="12" t="s">
        <v>35</v>
      </c>
      <c r="AX102" s="12" t="s">
        <v>72</v>
      </c>
      <c r="AY102" s="226" t="s">
        <v>148</v>
      </c>
    </row>
    <row r="103" s="12" customFormat="1">
      <c r="B103" s="225"/>
      <c r="D103" s="215" t="s">
        <v>159</v>
      </c>
      <c r="E103" s="226" t="s">
        <v>5</v>
      </c>
      <c r="F103" s="227" t="s">
        <v>1180</v>
      </c>
      <c r="H103" s="228">
        <v>2.75</v>
      </c>
      <c r="I103" s="229"/>
      <c r="L103" s="225"/>
      <c r="M103" s="230"/>
      <c r="N103" s="231"/>
      <c r="O103" s="231"/>
      <c r="P103" s="231"/>
      <c r="Q103" s="231"/>
      <c r="R103" s="231"/>
      <c r="S103" s="231"/>
      <c r="T103" s="232"/>
      <c r="AT103" s="226" t="s">
        <v>159</v>
      </c>
      <c r="AU103" s="226" t="s">
        <v>83</v>
      </c>
      <c r="AV103" s="12" t="s">
        <v>83</v>
      </c>
      <c r="AW103" s="12" t="s">
        <v>35</v>
      </c>
      <c r="AX103" s="12" t="s">
        <v>72</v>
      </c>
      <c r="AY103" s="226" t="s">
        <v>148</v>
      </c>
    </row>
    <row r="104" s="14" customFormat="1">
      <c r="B104" s="241"/>
      <c r="D104" s="215" t="s">
        <v>159</v>
      </c>
      <c r="E104" s="242" t="s">
        <v>5</v>
      </c>
      <c r="F104" s="243" t="s">
        <v>206</v>
      </c>
      <c r="H104" s="244">
        <v>64.349999999999994</v>
      </c>
      <c r="I104" s="245"/>
      <c r="L104" s="241"/>
      <c r="M104" s="246"/>
      <c r="N104" s="247"/>
      <c r="O104" s="247"/>
      <c r="P104" s="247"/>
      <c r="Q104" s="247"/>
      <c r="R104" s="247"/>
      <c r="S104" s="247"/>
      <c r="T104" s="248"/>
      <c r="AT104" s="242" t="s">
        <v>159</v>
      </c>
      <c r="AU104" s="242" t="s">
        <v>83</v>
      </c>
      <c r="AV104" s="14" t="s">
        <v>168</v>
      </c>
      <c r="AW104" s="14" t="s">
        <v>35</v>
      </c>
      <c r="AX104" s="14" t="s">
        <v>72</v>
      </c>
      <c r="AY104" s="242" t="s">
        <v>148</v>
      </c>
    </row>
    <row r="105" s="12" customFormat="1">
      <c r="B105" s="225"/>
      <c r="D105" s="215" t="s">
        <v>159</v>
      </c>
      <c r="E105" s="226" t="s">
        <v>5</v>
      </c>
      <c r="F105" s="227" t="s">
        <v>1181</v>
      </c>
      <c r="H105" s="228">
        <v>-32.174999999999997</v>
      </c>
      <c r="I105" s="229"/>
      <c r="L105" s="225"/>
      <c r="M105" s="230"/>
      <c r="N105" s="231"/>
      <c r="O105" s="231"/>
      <c r="P105" s="231"/>
      <c r="Q105" s="231"/>
      <c r="R105" s="231"/>
      <c r="S105" s="231"/>
      <c r="T105" s="232"/>
      <c r="AT105" s="226" t="s">
        <v>159</v>
      </c>
      <c r="AU105" s="226" t="s">
        <v>83</v>
      </c>
      <c r="AV105" s="12" t="s">
        <v>83</v>
      </c>
      <c r="AW105" s="12" t="s">
        <v>35</v>
      </c>
      <c r="AX105" s="12" t="s">
        <v>72</v>
      </c>
      <c r="AY105" s="226" t="s">
        <v>148</v>
      </c>
    </row>
    <row r="106" s="13" customFormat="1">
      <c r="B106" s="233"/>
      <c r="D106" s="215" t="s">
        <v>159</v>
      </c>
      <c r="E106" s="234" t="s">
        <v>5</v>
      </c>
      <c r="F106" s="235" t="s">
        <v>186</v>
      </c>
      <c r="H106" s="236">
        <v>32.174999999999997</v>
      </c>
      <c r="I106" s="237"/>
      <c r="L106" s="233"/>
      <c r="M106" s="238"/>
      <c r="N106" s="239"/>
      <c r="O106" s="239"/>
      <c r="P106" s="239"/>
      <c r="Q106" s="239"/>
      <c r="R106" s="239"/>
      <c r="S106" s="239"/>
      <c r="T106" s="240"/>
      <c r="AT106" s="234" t="s">
        <v>159</v>
      </c>
      <c r="AU106" s="234" t="s">
        <v>83</v>
      </c>
      <c r="AV106" s="13" t="s">
        <v>155</v>
      </c>
      <c r="AW106" s="13" t="s">
        <v>35</v>
      </c>
      <c r="AX106" s="13" t="s">
        <v>80</v>
      </c>
      <c r="AY106" s="234" t="s">
        <v>148</v>
      </c>
    </row>
    <row r="107" s="1" customFormat="1" ht="16.5" customHeight="1">
      <c r="B107" s="202"/>
      <c r="C107" s="203" t="s">
        <v>187</v>
      </c>
      <c r="D107" s="203" t="s">
        <v>150</v>
      </c>
      <c r="E107" s="204" t="s">
        <v>209</v>
      </c>
      <c r="F107" s="205" t="s">
        <v>210</v>
      </c>
      <c r="G107" s="206" t="s">
        <v>181</v>
      </c>
      <c r="H107" s="207">
        <v>32.174999999999997</v>
      </c>
      <c r="I107" s="208"/>
      <c r="J107" s="209">
        <f>ROUND(I107*H107,2)</f>
        <v>0</v>
      </c>
      <c r="K107" s="205" t="s">
        <v>154</v>
      </c>
      <c r="L107" s="47"/>
      <c r="M107" s="210" t="s">
        <v>5</v>
      </c>
      <c r="N107" s="211" t="s">
        <v>43</v>
      </c>
      <c r="O107" s="48"/>
      <c r="P107" s="212">
        <f>O107*H107</f>
        <v>0</v>
      </c>
      <c r="Q107" s="212">
        <v>0</v>
      </c>
      <c r="R107" s="212">
        <f>Q107*H107</f>
        <v>0</v>
      </c>
      <c r="S107" s="212">
        <v>0</v>
      </c>
      <c r="T107" s="213">
        <f>S107*H107</f>
        <v>0</v>
      </c>
      <c r="AR107" s="25" t="s">
        <v>155</v>
      </c>
      <c r="AT107" s="25" t="s">
        <v>150</v>
      </c>
      <c r="AU107" s="25" t="s">
        <v>83</v>
      </c>
      <c r="AY107" s="25" t="s">
        <v>148</v>
      </c>
      <c r="BE107" s="214">
        <f>IF(N107="základní",J107,0)</f>
        <v>0</v>
      </c>
      <c r="BF107" s="214">
        <f>IF(N107="snížená",J107,0)</f>
        <v>0</v>
      </c>
      <c r="BG107" s="214">
        <f>IF(N107="zákl. přenesená",J107,0)</f>
        <v>0</v>
      </c>
      <c r="BH107" s="214">
        <f>IF(N107="sníž. přenesená",J107,0)</f>
        <v>0</v>
      </c>
      <c r="BI107" s="214">
        <f>IF(N107="nulová",J107,0)</f>
        <v>0</v>
      </c>
      <c r="BJ107" s="25" t="s">
        <v>80</v>
      </c>
      <c r="BK107" s="214">
        <f>ROUND(I107*H107,2)</f>
        <v>0</v>
      </c>
      <c r="BL107" s="25" t="s">
        <v>155</v>
      </c>
      <c r="BM107" s="25" t="s">
        <v>211</v>
      </c>
    </row>
    <row r="108" s="1" customFormat="1">
      <c r="B108" s="47"/>
      <c r="D108" s="215" t="s">
        <v>157</v>
      </c>
      <c r="F108" s="216" t="s">
        <v>212</v>
      </c>
      <c r="I108" s="176"/>
      <c r="L108" s="47"/>
      <c r="M108" s="217"/>
      <c r="N108" s="48"/>
      <c r="O108" s="48"/>
      <c r="P108" s="48"/>
      <c r="Q108" s="48"/>
      <c r="R108" s="48"/>
      <c r="S108" s="48"/>
      <c r="T108" s="86"/>
      <c r="AT108" s="25" t="s">
        <v>157</v>
      </c>
      <c r="AU108" s="25" t="s">
        <v>83</v>
      </c>
    </row>
    <row r="109" s="12" customFormat="1">
      <c r="B109" s="225"/>
      <c r="D109" s="215" t="s">
        <v>159</v>
      </c>
      <c r="E109" s="226" t="s">
        <v>5</v>
      </c>
      <c r="F109" s="227" t="s">
        <v>1182</v>
      </c>
      <c r="H109" s="228">
        <v>32.174999999999997</v>
      </c>
      <c r="I109" s="229"/>
      <c r="L109" s="225"/>
      <c r="M109" s="230"/>
      <c r="N109" s="231"/>
      <c r="O109" s="231"/>
      <c r="P109" s="231"/>
      <c r="Q109" s="231"/>
      <c r="R109" s="231"/>
      <c r="S109" s="231"/>
      <c r="T109" s="232"/>
      <c r="AT109" s="226" t="s">
        <v>159</v>
      </c>
      <c r="AU109" s="226" t="s">
        <v>83</v>
      </c>
      <c r="AV109" s="12" t="s">
        <v>83</v>
      </c>
      <c r="AW109" s="12" t="s">
        <v>35</v>
      </c>
      <c r="AX109" s="12" t="s">
        <v>80</v>
      </c>
      <c r="AY109" s="226" t="s">
        <v>148</v>
      </c>
    </row>
    <row r="110" s="1" customFormat="1" ht="16.5" customHeight="1">
      <c r="B110" s="202"/>
      <c r="C110" s="203" t="s">
        <v>208</v>
      </c>
      <c r="D110" s="203" t="s">
        <v>150</v>
      </c>
      <c r="E110" s="204" t="s">
        <v>215</v>
      </c>
      <c r="F110" s="205" t="s">
        <v>216</v>
      </c>
      <c r="G110" s="206" t="s">
        <v>181</v>
      </c>
      <c r="H110" s="207">
        <v>32.174999999999997</v>
      </c>
      <c r="I110" s="208"/>
      <c r="J110" s="209">
        <f>ROUND(I110*H110,2)</f>
        <v>0</v>
      </c>
      <c r="K110" s="205" t="s">
        <v>154</v>
      </c>
      <c r="L110" s="47"/>
      <c r="M110" s="210" t="s">
        <v>5</v>
      </c>
      <c r="N110" s="211" t="s">
        <v>43</v>
      </c>
      <c r="O110" s="48"/>
      <c r="P110" s="212">
        <f>O110*H110</f>
        <v>0</v>
      </c>
      <c r="Q110" s="212">
        <v>0</v>
      </c>
      <c r="R110" s="212">
        <f>Q110*H110</f>
        <v>0</v>
      </c>
      <c r="S110" s="212">
        <v>0</v>
      </c>
      <c r="T110" s="213">
        <f>S110*H110</f>
        <v>0</v>
      </c>
      <c r="AR110" s="25" t="s">
        <v>155</v>
      </c>
      <c r="AT110" s="25" t="s">
        <v>150</v>
      </c>
      <c r="AU110" s="25" t="s">
        <v>83</v>
      </c>
      <c r="AY110" s="25" t="s">
        <v>148</v>
      </c>
      <c r="BE110" s="214">
        <f>IF(N110="základní",J110,0)</f>
        <v>0</v>
      </c>
      <c r="BF110" s="214">
        <f>IF(N110="snížená",J110,0)</f>
        <v>0</v>
      </c>
      <c r="BG110" s="214">
        <f>IF(N110="zákl. přenesená",J110,0)</f>
        <v>0</v>
      </c>
      <c r="BH110" s="214">
        <f>IF(N110="sníž. přenesená",J110,0)</f>
        <v>0</v>
      </c>
      <c r="BI110" s="214">
        <f>IF(N110="nulová",J110,0)</f>
        <v>0</v>
      </c>
      <c r="BJ110" s="25" t="s">
        <v>80</v>
      </c>
      <c r="BK110" s="214">
        <f>ROUND(I110*H110,2)</f>
        <v>0</v>
      </c>
      <c r="BL110" s="25" t="s">
        <v>155</v>
      </c>
      <c r="BM110" s="25" t="s">
        <v>217</v>
      </c>
    </row>
    <row r="111" s="1" customFormat="1">
      <c r="B111" s="47"/>
      <c r="D111" s="215" t="s">
        <v>157</v>
      </c>
      <c r="F111" s="216" t="s">
        <v>218</v>
      </c>
      <c r="I111" s="176"/>
      <c r="L111" s="47"/>
      <c r="M111" s="217"/>
      <c r="N111" s="48"/>
      <c r="O111" s="48"/>
      <c r="P111" s="48"/>
      <c r="Q111" s="48"/>
      <c r="R111" s="48"/>
      <c r="S111" s="48"/>
      <c r="T111" s="86"/>
      <c r="AT111" s="25" t="s">
        <v>157</v>
      </c>
      <c r="AU111" s="25" t="s">
        <v>83</v>
      </c>
    </row>
    <row r="112" s="11" customFormat="1">
      <c r="B112" s="218"/>
      <c r="D112" s="215" t="s">
        <v>159</v>
      </c>
      <c r="E112" s="219" t="s">
        <v>5</v>
      </c>
      <c r="F112" s="220" t="s">
        <v>219</v>
      </c>
      <c r="H112" s="219" t="s">
        <v>5</v>
      </c>
      <c r="I112" s="221"/>
      <c r="L112" s="218"/>
      <c r="M112" s="222"/>
      <c r="N112" s="223"/>
      <c r="O112" s="223"/>
      <c r="P112" s="223"/>
      <c r="Q112" s="223"/>
      <c r="R112" s="223"/>
      <c r="S112" s="223"/>
      <c r="T112" s="224"/>
      <c r="AT112" s="219" t="s">
        <v>159</v>
      </c>
      <c r="AU112" s="219" t="s">
        <v>83</v>
      </c>
      <c r="AV112" s="11" t="s">
        <v>80</v>
      </c>
      <c r="AW112" s="11" t="s">
        <v>35</v>
      </c>
      <c r="AX112" s="11" t="s">
        <v>72</v>
      </c>
      <c r="AY112" s="219" t="s">
        <v>148</v>
      </c>
    </row>
    <row r="113" s="12" customFormat="1">
      <c r="B113" s="225"/>
      <c r="D113" s="215" t="s">
        <v>159</v>
      </c>
      <c r="E113" s="226" t="s">
        <v>5</v>
      </c>
      <c r="F113" s="227" t="s">
        <v>1183</v>
      </c>
      <c r="H113" s="228">
        <v>32.174999999999997</v>
      </c>
      <c r="I113" s="229"/>
      <c r="L113" s="225"/>
      <c r="M113" s="230"/>
      <c r="N113" s="231"/>
      <c r="O113" s="231"/>
      <c r="P113" s="231"/>
      <c r="Q113" s="231"/>
      <c r="R113" s="231"/>
      <c r="S113" s="231"/>
      <c r="T113" s="232"/>
      <c r="AT113" s="226" t="s">
        <v>159</v>
      </c>
      <c r="AU113" s="226" t="s">
        <v>83</v>
      </c>
      <c r="AV113" s="12" t="s">
        <v>83</v>
      </c>
      <c r="AW113" s="12" t="s">
        <v>35</v>
      </c>
      <c r="AX113" s="12" t="s">
        <v>80</v>
      </c>
      <c r="AY113" s="226" t="s">
        <v>148</v>
      </c>
    </row>
    <row r="114" s="1" customFormat="1" ht="16.5" customHeight="1">
      <c r="B114" s="202"/>
      <c r="C114" s="203" t="s">
        <v>214</v>
      </c>
      <c r="D114" s="203" t="s">
        <v>150</v>
      </c>
      <c r="E114" s="204" t="s">
        <v>222</v>
      </c>
      <c r="F114" s="205" t="s">
        <v>223</v>
      </c>
      <c r="G114" s="206" t="s">
        <v>181</v>
      </c>
      <c r="H114" s="207">
        <v>32.174999999999997</v>
      </c>
      <c r="I114" s="208"/>
      <c r="J114" s="209">
        <f>ROUND(I114*H114,2)</f>
        <v>0</v>
      </c>
      <c r="K114" s="205" t="s">
        <v>154</v>
      </c>
      <c r="L114" s="47"/>
      <c r="M114" s="210" t="s">
        <v>5</v>
      </c>
      <c r="N114" s="211" t="s">
        <v>43</v>
      </c>
      <c r="O114" s="48"/>
      <c r="P114" s="212">
        <f>O114*H114</f>
        <v>0</v>
      </c>
      <c r="Q114" s="212">
        <v>0</v>
      </c>
      <c r="R114" s="212">
        <f>Q114*H114</f>
        <v>0</v>
      </c>
      <c r="S114" s="212">
        <v>0</v>
      </c>
      <c r="T114" s="213">
        <f>S114*H114</f>
        <v>0</v>
      </c>
      <c r="AR114" s="25" t="s">
        <v>155</v>
      </c>
      <c r="AT114" s="25" t="s">
        <v>150</v>
      </c>
      <c r="AU114" s="25" t="s">
        <v>83</v>
      </c>
      <c r="AY114" s="25" t="s">
        <v>148</v>
      </c>
      <c r="BE114" s="214">
        <f>IF(N114="základní",J114,0)</f>
        <v>0</v>
      </c>
      <c r="BF114" s="214">
        <f>IF(N114="snížená",J114,0)</f>
        <v>0</v>
      </c>
      <c r="BG114" s="214">
        <f>IF(N114="zákl. přenesená",J114,0)</f>
        <v>0</v>
      </c>
      <c r="BH114" s="214">
        <f>IF(N114="sníž. přenesená",J114,0)</f>
        <v>0</v>
      </c>
      <c r="BI114" s="214">
        <f>IF(N114="nulová",J114,0)</f>
        <v>0</v>
      </c>
      <c r="BJ114" s="25" t="s">
        <v>80</v>
      </c>
      <c r="BK114" s="214">
        <f>ROUND(I114*H114,2)</f>
        <v>0</v>
      </c>
      <c r="BL114" s="25" t="s">
        <v>155</v>
      </c>
      <c r="BM114" s="25" t="s">
        <v>224</v>
      </c>
    </row>
    <row r="115" s="1" customFormat="1">
      <c r="B115" s="47"/>
      <c r="D115" s="215" t="s">
        <v>157</v>
      </c>
      <c r="F115" s="216" t="s">
        <v>225</v>
      </c>
      <c r="I115" s="176"/>
      <c r="L115" s="47"/>
      <c r="M115" s="217"/>
      <c r="N115" s="48"/>
      <c r="O115" s="48"/>
      <c r="P115" s="48"/>
      <c r="Q115" s="48"/>
      <c r="R115" s="48"/>
      <c r="S115" s="48"/>
      <c r="T115" s="86"/>
      <c r="AT115" s="25" t="s">
        <v>157</v>
      </c>
      <c r="AU115" s="25" t="s">
        <v>83</v>
      </c>
    </row>
    <row r="116" s="12" customFormat="1">
      <c r="B116" s="225"/>
      <c r="D116" s="215" t="s">
        <v>159</v>
      </c>
      <c r="E116" s="226" t="s">
        <v>5</v>
      </c>
      <c r="F116" s="227" t="s">
        <v>1182</v>
      </c>
      <c r="H116" s="228">
        <v>32.174999999999997</v>
      </c>
      <c r="I116" s="229"/>
      <c r="L116" s="225"/>
      <c r="M116" s="230"/>
      <c r="N116" s="231"/>
      <c r="O116" s="231"/>
      <c r="P116" s="231"/>
      <c r="Q116" s="231"/>
      <c r="R116" s="231"/>
      <c r="S116" s="231"/>
      <c r="T116" s="232"/>
      <c r="AT116" s="226" t="s">
        <v>159</v>
      </c>
      <c r="AU116" s="226" t="s">
        <v>83</v>
      </c>
      <c r="AV116" s="12" t="s">
        <v>83</v>
      </c>
      <c r="AW116" s="12" t="s">
        <v>35</v>
      </c>
      <c r="AX116" s="12" t="s">
        <v>80</v>
      </c>
      <c r="AY116" s="226" t="s">
        <v>148</v>
      </c>
    </row>
    <row r="117" s="1" customFormat="1" ht="16.5" customHeight="1">
      <c r="B117" s="202"/>
      <c r="C117" s="203" t="s">
        <v>221</v>
      </c>
      <c r="D117" s="203" t="s">
        <v>150</v>
      </c>
      <c r="E117" s="204" t="s">
        <v>227</v>
      </c>
      <c r="F117" s="205" t="s">
        <v>228</v>
      </c>
      <c r="G117" s="206" t="s">
        <v>229</v>
      </c>
      <c r="H117" s="207">
        <v>136.40000000000001</v>
      </c>
      <c r="I117" s="208"/>
      <c r="J117" s="209">
        <f>ROUND(I117*H117,2)</f>
        <v>0</v>
      </c>
      <c r="K117" s="205" t="s">
        <v>154</v>
      </c>
      <c r="L117" s="47"/>
      <c r="M117" s="210" t="s">
        <v>5</v>
      </c>
      <c r="N117" s="211" t="s">
        <v>43</v>
      </c>
      <c r="O117" s="48"/>
      <c r="P117" s="212">
        <f>O117*H117</f>
        <v>0</v>
      </c>
      <c r="Q117" s="212">
        <v>0.00084000000000000003</v>
      </c>
      <c r="R117" s="212">
        <f>Q117*H117</f>
        <v>0.11457600000000001</v>
      </c>
      <c r="S117" s="212">
        <v>0</v>
      </c>
      <c r="T117" s="213">
        <f>S117*H117</f>
        <v>0</v>
      </c>
      <c r="AR117" s="25" t="s">
        <v>155</v>
      </c>
      <c r="AT117" s="25" t="s">
        <v>150</v>
      </c>
      <c r="AU117" s="25" t="s">
        <v>83</v>
      </c>
      <c r="AY117" s="25" t="s">
        <v>148</v>
      </c>
      <c r="BE117" s="214">
        <f>IF(N117="základní",J117,0)</f>
        <v>0</v>
      </c>
      <c r="BF117" s="214">
        <f>IF(N117="snížená",J117,0)</f>
        <v>0</v>
      </c>
      <c r="BG117" s="214">
        <f>IF(N117="zákl. přenesená",J117,0)</f>
        <v>0</v>
      </c>
      <c r="BH117" s="214">
        <f>IF(N117="sníž. přenesená",J117,0)</f>
        <v>0</v>
      </c>
      <c r="BI117" s="214">
        <f>IF(N117="nulová",J117,0)</f>
        <v>0</v>
      </c>
      <c r="BJ117" s="25" t="s">
        <v>80</v>
      </c>
      <c r="BK117" s="214">
        <f>ROUND(I117*H117,2)</f>
        <v>0</v>
      </c>
      <c r="BL117" s="25" t="s">
        <v>155</v>
      </c>
      <c r="BM117" s="25" t="s">
        <v>230</v>
      </c>
    </row>
    <row r="118" s="1" customFormat="1">
      <c r="B118" s="47"/>
      <c r="D118" s="215" t="s">
        <v>157</v>
      </c>
      <c r="F118" s="216" t="s">
        <v>231</v>
      </c>
      <c r="I118" s="176"/>
      <c r="L118" s="47"/>
      <c r="M118" s="217"/>
      <c r="N118" s="48"/>
      <c r="O118" s="48"/>
      <c r="P118" s="48"/>
      <c r="Q118" s="48"/>
      <c r="R118" s="48"/>
      <c r="S118" s="48"/>
      <c r="T118" s="86"/>
      <c r="AT118" s="25" t="s">
        <v>157</v>
      </c>
      <c r="AU118" s="25" t="s">
        <v>83</v>
      </c>
    </row>
    <row r="119" s="12" customFormat="1">
      <c r="B119" s="225"/>
      <c r="D119" s="215" t="s">
        <v>159</v>
      </c>
      <c r="E119" s="226" t="s">
        <v>5</v>
      </c>
      <c r="F119" s="227" t="s">
        <v>1184</v>
      </c>
      <c r="H119" s="228">
        <v>136.40000000000001</v>
      </c>
      <c r="I119" s="229"/>
      <c r="L119" s="225"/>
      <c r="M119" s="230"/>
      <c r="N119" s="231"/>
      <c r="O119" s="231"/>
      <c r="P119" s="231"/>
      <c r="Q119" s="231"/>
      <c r="R119" s="231"/>
      <c r="S119" s="231"/>
      <c r="T119" s="232"/>
      <c r="AT119" s="226" t="s">
        <v>159</v>
      </c>
      <c r="AU119" s="226" t="s">
        <v>83</v>
      </c>
      <c r="AV119" s="12" t="s">
        <v>83</v>
      </c>
      <c r="AW119" s="12" t="s">
        <v>35</v>
      </c>
      <c r="AX119" s="12" t="s">
        <v>80</v>
      </c>
      <c r="AY119" s="226" t="s">
        <v>148</v>
      </c>
    </row>
    <row r="120" s="1" customFormat="1" ht="16.5" customHeight="1">
      <c r="B120" s="202"/>
      <c r="C120" s="203" t="s">
        <v>167</v>
      </c>
      <c r="D120" s="203" t="s">
        <v>150</v>
      </c>
      <c r="E120" s="204" t="s">
        <v>237</v>
      </c>
      <c r="F120" s="205" t="s">
        <v>238</v>
      </c>
      <c r="G120" s="206" t="s">
        <v>229</v>
      </c>
      <c r="H120" s="207">
        <v>136.40000000000001</v>
      </c>
      <c r="I120" s="208"/>
      <c r="J120" s="209">
        <f>ROUND(I120*H120,2)</f>
        <v>0</v>
      </c>
      <c r="K120" s="205" t="s">
        <v>154</v>
      </c>
      <c r="L120" s="47"/>
      <c r="M120" s="210" t="s">
        <v>5</v>
      </c>
      <c r="N120" s="211" t="s">
        <v>43</v>
      </c>
      <c r="O120" s="48"/>
      <c r="P120" s="212">
        <f>O120*H120</f>
        <v>0</v>
      </c>
      <c r="Q120" s="212">
        <v>0</v>
      </c>
      <c r="R120" s="212">
        <f>Q120*H120</f>
        <v>0</v>
      </c>
      <c r="S120" s="212">
        <v>0</v>
      </c>
      <c r="T120" s="213">
        <f>S120*H120</f>
        <v>0</v>
      </c>
      <c r="AR120" s="25" t="s">
        <v>155</v>
      </c>
      <c r="AT120" s="25" t="s">
        <v>150</v>
      </c>
      <c r="AU120" s="25" t="s">
        <v>83</v>
      </c>
      <c r="AY120" s="25" t="s">
        <v>148</v>
      </c>
      <c r="BE120" s="214">
        <f>IF(N120="základní",J120,0)</f>
        <v>0</v>
      </c>
      <c r="BF120" s="214">
        <f>IF(N120="snížená",J120,0)</f>
        <v>0</v>
      </c>
      <c r="BG120" s="214">
        <f>IF(N120="zákl. přenesená",J120,0)</f>
        <v>0</v>
      </c>
      <c r="BH120" s="214">
        <f>IF(N120="sníž. přenesená",J120,0)</f>
        <v>0</v>
      </c>
      <c r="BI120" s="214">
        <f>IF(N120="nulová",J120,0)</f>
        <v>0</v>
      </c>
      <c r="BJ120" s="25" t="s">
        <v>80</v>
      </c>
      <c r="BK120" s="214">
        <f>ROUND(I120*H120,2)</f>
        <v>0</v>
      </c>
      <c r="BL120" s="25" t="s">
        <v>155</v>
      </c>
      <c r="BM120" s="25" t="s">
        <v>239</v>
      </c>
    </row>
    <row r="121" s="1" customFormat="1">
      <c r="B121" s="47"/>
      <c r="D121" s="215" t="s">
        <v>157</v>
      </c>
      <c r="F121" s="216" t="s">
        <v>240</v>
      </c>
      <c r="I121" s="176"/>
      <c r="L121" s="47"/>
      <c r="M121" s="217"/>
      <c r="N121" s="48"/>
      <c r="O121" s="48"/>
      <c r="P121" s="48"/>
      <c r="Q121" s="48"/>
      <c r="R121" s="48"/>
      <c r="S121" s="48"/>
      <c r="T121" s="86"/>
      <c r="AT121" s="25" t="s">
        <v>157</v>
      </c>
      <c r="AU121" s="25" t="s">
        <v>83</v>
      </c>
    </row>
    <row r="122" s="1" customFormat="1" ht="16.5" customHeight="1">
      <c r="B122" s="202"/>
      <c r="C122" s="203" t="s">
        <v>236</v>
      </c>
      <c r="D122" s="203" t="s">
        <v>150</v>
      </c>
      <c r="E122" s="204" t="s">
        <v>242</v>
      </c>
      <c r="F122" s="205" t="s">
        <v>243</v>
      </c>
      <c r="G122" s="206" t="s">
        <v>181</v>
      </c>
      <c r="H122" s="207">
        <v>64.349999999999994</v>
      </c>
      <c r="I122" s="208"/>
      <c r="J122" s="209">
        <f>ROUND(I122*H122,2)</f>
        <v>0</v>
      </c>
      <c r="K122" s="205" t="s">
        <v>154</v>
      </c>
      <c r="L122" s="47"/>
      <c r="M122" s="210" t="s">
        <v>5</v>
      </c>
      <c r="N122" s="211" t="s">
        <v>43</v>
      </c>
      <c r="O122" s="48"/>
      <c r="P122" s="212">
        <f>O122*H122</f>
        <v>0</v>
      </c>
      <c r="Q122" s="212">
        <v>0</v>
      </c>
      <c r="R122" s="212">
        <f>Q122*H122</f>
        <v>0</v>
      </c>
      <c r="S122" s="212">
        <v>0</v>
      </c>
      <c r="T122" s="213">
        <f>S122*H122</f>
        <v>0</v>
      </c>
      <c r="AR122" s="25" t="s">
        <v>155</v>
      </c>
      <c r="AT122" s="25" t="s">
        <v>150</v>
      </c>
      <c r="AU122" s="25" t="s">
        <v>83</v>
      </c>
      <c r="AY122" s="25" t="s">
        <v>148</v>
      </c>
      <c r="BE122" s="214">
        <f>IF(N122="základní",J122,0)</f>
        <v>0</v>
      </c>
      <c r="BF122" s="214">
        <f>IF(N122="snížená",J122,0)</f>
        <v>0</v>
      </c>
      <c r="BG122" s="214">
        <f>IF(N122="zákl. přenesená",J122,0)</f>
        <v>0</v>
      </c>
      <c r="BH122" s="214">
        <f>IF(N122="sníž. přenesená",J122,0)</f>
        <v>0</v>
      </c>
      <c r="BI122" s="214">
        <f>IF(N122="nulová",J122,0)</f>
        <v>0</v>
      </c>
      <c r="BJ122" s="25" t="s">
        <v>80</v>
      </c>
      <c r="BK122" s="214">
        <f>ROUND(I122*H122,2)</f>
        <v>0</v>
      </c>
      <c r="BL122" s="25" t="s">
        <v>155</v>
      </c>
      <c r="BM122" s="25" t="s">
        <v>244</v>
      </c>
    </row>
    <row r="123" s="1" customFormat="1">
      <c r="B123" s="47"/>
      <c r="D123" s="215" t="s">
        <v>157</v>
      </c>
      <c r="F123" s="216" t="s">
        <v>245</v>
      </c>
      <c r="I123" s="176"/>
      <c r="L123" s="47"/>
      <c r="M123" s="217"/>
      <c r="N123" s="48"/>
      <c r="O123" s="48"/>
      <c r="P123" s="48"/>
      <c r="Q123" s="48"/>
      <c r="R123" s="48"/>
      <c r="S123" s="48"/>
      <c r="T123" s="86"/>
      <c r="AT123" s="25" t="s">
        <v>157</v>
      </c>
      <c r="AU123" s="25" t="s">
        <v>83</v>
      </c>
    </row>
    <row r="124" s="12" customFormat="1">
      <c r="B124" s="225"/>
      <c r="D124" s="215" t="s">
        <v>159</v>
      </c>
      <c r="E124" s="226" t="s">
        <v>5</v>
      </c>
      <c r="F124" s="227" t="s">
        <v>1185</v>
      </c>
      <c r="H124" s="228">
        <v>64.349999999999994</v>
      </c>
      <c r="I124" s="229"/>
      <c r="L124" s="225"/>
      <c r="M124" s="230"/>
      <c r="N124" s="231"/>
      <c r="O124" s="231"/>
      <c r="P124" s="231"/>
      <c r="Q124" s="231"/>
      <c r="R124" s="231"/>
      <c r="S124" s="231"/>
      <c r="T124" s="232"/>
      <c r="AT124" s="226" t="s">
        <v>159</v>
      </c>
      <c r="AU124" s="226" t="s">
        <v>83</v>
      </c>
      <c r="AV124" s="12" t="s">
        <v>83</v>
      </c>
      <c r="AW124" s="12" t="s">
        <v>35</v>
      </c>
      <c r="AX124" s="12" t="s">
        <v>80</v>
      </c>
      <c r="AY124" s="226" t="s">
        <v>148</v>
      </c>
    </row>
    <row r="125" s="1" customFormat="1" ht="16.5" customHeight="1">
      <c r="B125" s="202"/>
      <c r="C125" s="203" t="s">
        <v>241</v>
      </c>
      <c r="D125" s="203" t="s">
        <v>150</v>
      </c>
      <c r="E125" s="204" t="s">
        <v>248</v>
      </c>
      <c r="F125" s="205" t="s">
        <v>249</v>
      </c>
      <c r="G125" s="206" t="s">
        <v>181</v>
      </c>
      <c r="H125" s="207">
        <v>64.349999999999994</v>
      </c>
      <c r="I125" s="208"/>
      <c r="J125" s="209">
        <f>ROUND(I125*H125,2)</f>
        <v>0</v>
      </c>
      <c r="K125" s="205" t="s">
        <v>154</v>
      </c>
      <c r="L125" s="47"/>
      <c r="M125" s="210" t="s">
        <v>5</v>
      </c>
      <c r="N125" s="211" t="s">
        <v>43</v>
      </c>
      <c r="O125" s="48"/>
      <c r="P125" s="212">
        <f>O125*H125</f>
        <v>0</v>
      </c>
      <c r="Q125" s="212">
        <v>0</v>
      </c>
      <c r="R125" s="212">
        <f>Q125*H125</f>
        <v>0</v>
      </c>
      <c r="S125" s="212">
        <v>0</v>
      </c>
      <c r="T125" s="213">
        <f>S125*H125</f>
        <v>0</v>
      </c>
      <c r="AR125" s="25" t="s">
        <v>155</v>
      </c>
      <c r="AT125" s="25" t="s">
        <v>150</v>
      </c>
      <c r="AU125" s="25" t="s">
        <v>83</v>
      </c>
      <c r="AY125" s="25" t="s">
        <v>148</v>
      </c>
      <c r="BE125" s="214">
        <f>IF(N125="základní",J125,0)</f>
        <v>0</v>
      </c>
      <c r="BF125" s="214">
        <f>IF(N125="snížená",J125,0)</f>
        <v>0</v>
      </c>
      <c r="BG125" s="214">
        <f>IF(N125="zákl. přenesená",J125,0)</f>
        <v>0</v>
      </c>
      <c r="BH125" s="214">
        <f>IF(N125="sníž. přenesená",J125,0)</f>
        <v>0</v>
      </c>
      <c r="BI125" s="214">
        <f>IF(N125="nulová",J125,0)</f>
        <v>0</v>
      </c>
      <c r="BJ125" s="25" t="s">
        <v>80</v>
      </c>
      <c r="BK125" s="214">
        <f>ROUND(I125*H125,2)</f>
        <v>0</v>
      </c>
      <c r="BL125" s="25" t="s">
        <v>155</v>
      </c>
      <c r="BM125" s="25" t="s">
        <v>250</v>
      </c>
    </row>
    <row r="126" s="1" customFormat="1">
      <c r="B126" s="47"/>
      <c r="D126" s="215" t="s">
        <v>157</v>
      </c>
      <c r="F126" s="216" t="s">
        <v>251</v>
      </c>
      <c r="I126" s="176"/>
      <c r="L126" s="47"/>
      <c r="M126" s="217"/>
      <c r="N126" s="48"/>
      <c r="O126" s="48"/>
      <c r="P126" s="48"/>
      <c r="Q126" s="48"/>
      <c r="R126" s="48"/>
      <c r="S126" s="48"/>
      <c r="T126" s="86"/>
      <c r="AT126" s="25" t="s">
        <v>157</v>
      </c>
      <c r="AU126" s="25" t="s">
        <v>83</v>
      </c>
    </row>
    <row r="127" s="12" customFormat="1">
      <c r="B127" s="225"/>
      <c r="D127" s="215" t="s">
        <v>159</v>
      </c>
      <c r="E127" s="226" t="s">
        <v>5</v>
      </c>
      <c r="F127" s="227" t="s">
        <v>1186</v>
      </c>
      <c r="H127" s="228">
        <v>64.349999999999994</v>
      </c>
      <c r="I127" s="229"/>
      <c r="L127" s="225"/>
      <c r="M127" s="230"/>
      <c r="N127" s="231"/>
      <c r="O127" s="231"/>
      <c r="P127" s="231"/>
      <c r="Q127" s="231"/>
      <c r="R127" s="231"/>
      <c r="S127" s="231"/>
      <c r="T127" s="232"/>
      <c r="AT127" s="226" t="s">
        <v>159</v>
      </c>
      <c r="AU127" s="226" t="s">
        <v>83</v>
      </c>
      <c r="AV127" s="12" t="s">
        <v>83</v>
      </c>
      <c r="AW127" s="12" t="s">
        <v>35</v>
      </c>
      <c r="AX127" s="12" t="s">
        <v>72</v>
      </c>
      <c r="AY127" s="226" t="s">
        <v>148</v>
      </c>
    </row>
    <row r="128" s="13" customFormat="1">
      <c r="B128" s="233"/>
      <c r="D128" s="215" t="s">
        <v>159</v>
      </c>
      <c r="E128" s="234" t="s">
        <v>5</v>
      </c>
      <c r="F128" s="235" t="s">
        <v>186</v>
      </c>
      <c r="H128" s="236">
        <v>64.349999999999994</v>
      </c>
      <c r="I128" s="237"/>
      <c r="L128" s="233"/>
      <c r="M128" s="238"/>
      <c r="N128" s="239"/>
      <c r="O128" s="239"/>
      <c r="P128" s="239"/>
      <c r="Q128" s="239"/>
      <c r="R128" s="239"/>
      <c r="S128" s="239"/>
      <c r="T128" s="240"/>
      <c r="AT128" s="234" t="s">
        <v>159</v>
      </c>
      <c r="AU128" s="234" t="s">
        <v>83</v>
      </c>
      <c r="AV128" s="13" t="s">
        <v>155</v>
      </c>
      <c r="AW128" s="13" t="s">
        <v>35</v>
      </c>
      <c r="AX128" s="13" t="s">
        <v>80</v>
      </c>
      <c r="AY128" s="234" t="s">
        <v>148</v>
      </c>
    </row>
    <row r="129" s="1" customFormat="1" ht="16.5" customHeight="1">
      <c r="B129" s="202"/>
      <c r="C129" s="203" t="s">
        <v>247</v>
      </c>
      <c r="D129" s="203" t="s">
        <v>150</v>
      </c>
      <c r="E129" s="204" t="s">
        <v>254</v>
      </c>
      <c r="F129" s="205" t="s">
        <v>255</v>
      </c>
      <c r="G129" s="206" t="s">
        <v>256</v>
      </c>
      <c r="H129" s="207">
        <v>102.95999999999999</v>
      </c>
      <c r="I129" s="208"/>
      <c r="J129" s="209">
        <f>ROUND(I129*H129,2)</f>
        <v>0</v>
      </c>
      <c r="K129" s="205" t="s">
        <v>154</v>
      </c>
      <c r="L129" s="47"/>
      <c r="M129" s="210" t="s">
        <v>5</v>
      </c>
      <c r="N129" s="211" t="s">
        <v>43</v>
      </c>
      <c r="O129" s="48"/>
      <c r="P129" s="212">
        <f>O129*H129</f>
        <v>0</v>
      </c>
      <c r="Q129" s="212">
        <v>0</v>
      </c>
      <c r="R129" s="212">
        <f>Q129*H129</f>
        <v>0</v>
      </c>
      <c r="S129" s="212">
        <v>0</v>
      </c>
      <c r="T129" s="213">
        <f>S129*H129</f>
        <v>0</v>
      </c>
      <c r="AR129" s="25" t="s">
        <v>155</v>
      </c>
      <c r="AT129" s="25" t="s">
        <v>150</v>
      </c>
      <c r="AU129" s="25" t="s">
        <v>83</v>
      </c>
      <c r="AY129" s="25" t="s">
        <v>148</v>
      </c>
      <c r="BE129" s="214">
        <f>IF(N129="základní",J129,0)</f>
        <v>0</v>
      </c>
      <c r="BF129" s="214">
        <f>IF(N129="snížená",J129,0)</f>
        <v>0</v>
      </c>
      <c r="BG129" s="214">
        <f>IF(N129="zákl. přenesená",J129,0)</f>
        <v>0</v>
      </c>
      <c r="BH129" s="214">
        <f>IF(N129="sníž. přenesená",J129,0)</f>
        <v>0</v>
      </c>
      <c r="BI129" s="214">
        <f>IF(N129="nulová",J129,0)</f>
        <v>0</v>
      </c>
      <c r="BJ129" s="25" t="s">
        <v>80</v>
      </c>
      <c r="BK129" s="214">
        <f>ROUND(I129*H129,2)</f>
        <v>0</v>
      </c>
      <c r="BL129" s="25" t="s">
        <v>155</v>
      </c>
      <c r="BM129" s="25" t="s">
        <v>257</v>
      </c>
    </row>
    <row r="130" s="1" customFormat="1">
      <c r="B130" s="47"/>
      <c r="D130" s="215" t="s">
        <v>157</v>
      </c>
      <c r="F130" s="216" t="s">
        <v>258</v>
      </c>
      <c r="I130" s="176"/>
      <c r="L130" s="47"/>
      <c r="M130" s="217"/>
      <c r="N130" s="48"/>
      <c r="O130" s="48"/>
      <c r="P130" s="48"/>
      <c r="Q130" s="48"/>
      <c r="R130" s="48"/>
      <c r="S130" s="48"/>
      <c r="T130" s="86"/>
      <c r="AT130" s="25" t="s">
        <v>157</v>
      </c>
      <c r="AU130" s="25" t="s">
        <v>83</v>
      </c>
    </row>
    <row r="131" s="12" customFormat="1">
      <c r="B131" s="225"/>
      <c r="D131" s="215" t="s">
        <v>159</v>
      </c>
      <c r="E131" s="226" t="s">
        <v>5</v>
      </c>
      <c r="F131" s="227" t="s">
        <v>1187</v>
      </c>
      <c r="H131" s="228">
        <v>102.95999999999999</v>
      </c>
      <c r="I131" s="229"/>
      <c r="L131" s="225"/>
      <c r="M131" s="230"/>
      <c r="N131" s="231"/>
      <c r="O131" s="231"/>
      <c r="P131" s="231"/>
      <c r="Q131" s="231"/>
      <c r="R131" s="231"/>
      <c r="S131" s="231"/>
      <c r="T131" s="232"/>
      <c r="AT131" s="226" t="s">
        <v>159</v>
      </c>
      <c r="AU131" s="226" t="s">
        <v>83</v>
      </c>
      <c r="AV131" s="12" t="s">
        <v>83</v>
      </c>
      <c r="AW131" s="12" t="s">
        <v>35</v>
      </c>
      <c r="AX131" s="12" t="s">
        <v>80</v>
      </c>
      <c r="AY131" s="226" t="s">
        <v>148</v>
      </c>
    </row>
    <row r="132" s="1" customFormat="1" ht="16.5" customHeight="1">
      <c r="B132" s="202"/>
      <c r="C132" s="203" t="s">
        <v>253</v>
      </c>
      <c r="D132" s="203" t="s">
        <v>150</v>
      </c>
      <c r="E132" s="204" t="s">
        <v>260</v>
      </c>
      <c r="F132" s="205" t="s">
        <v>261</v>
      </c>
      <c r="G132" s="206" t="s">
        <v>181</v>
      </c>
      <c r="H132" s="207">
        <v>43.427999999999997</v>
      </c>
      <c r="I132" s="208"/>
      <c r="J132" s="209">
        <f>ROUND(I132*H132,2)</f>
        <v>0</v>
      </c>
      <c r="K132" s="205" t="s">
        <v>154</v>
      </c>
      <c r="L132" s="47"/>
      <c r="M132" s="210" t="s">
        <v>5</v>
      </c>
      <c r="N132" s="211" t="s">
        <v>43</v>
      </c>
      <c r="O132" s="48"/>
      <c r="P132" s="212">
        <f>O132*H132</f>
        <v>0</v>
      </c>
      <c r="Q132" s="212">
        <v>0</v>
      </c>
      <c r="R132" s="212">
        <f>Q132*H132</f>
        <v>0</v>
      </c>
      <c r="S132" s="212">
        <v>0</v>
      </c>
      <c r="T132" s="213">
        <f>S132*H132</f>
        <v>0</v>
      </c>
      <c r="AR132" s="25" t="s">
        <v>155</v>
      </c>
      <c r="AT132" s="25" t="s">
        <v>150</v>
      </c>
      <c r="AU132" s="25" t="s">
        <v>83</v>
      </c>
      <c r="AY132" s="25" t="s">
        <v>148</v>
      </c>
      <c r="BE132" s="214">
        <f>IF(N132="základní",J132,0)</f>
        <v>0</v>
      </c>
      <c r="BF132" s="214">
        <f>IF(N132="snížená",J132,0)</f>
        <v>0</v>
      </c>
      <c r="BG132" s="214">
        <f>IF(N132="zákl. přenesená",J132,0)</f>
        <v>0</v>
      </c>
      <c r="BH132" s="214">
        <f>IF(N132="sníž. přenesená",J132,0)</f>
        <v>0</v>
      </c>
      <c r="BI132" s="214">
        <f>IF(N132="nulová",J132,0)</f>
        <v>0</v>
      </c>
      <c r="BJ132" s="25" t="s">
        <v>80</v>
      </c>
      <c r="BK132" s="214">
        <f>ROUND(I132*H132,2)</f>
        <v>0</v>
      </c>
      <c r="BL132" s="25" t="s">
        <v>155</v>
      </c>
      <c r="BM132" s="25" t="s">
        <v>262</v>
      </c>
    </row>
    <row r="133" s="1" customFormat="1">
      <c r="B133" s="47"/>
      <c r="D133" s="215" t="s">
        <v>157</v>
      </c>
      <c r="F133" s="216" t="s">
        <v>263</v>
      </c>
      <c r="I133" s="176"/>
      <c r="L133" s="47"/>
      <c r="M133" s="217"/>
      <c r="N133" s="48"/>
      <c r="O133" s="48"/>
      <c r="P133" s="48"/>
      <c r="Q133" s="48"/>
      <c r="R133" s="48"/>
      <c r="S133" s="48"/>
      <c r="T133" s="86"/>
      <c r="AT133" s="25" t="s">
        <v>157</v>
      </c>
      <c r="AU133" s="25" t="s">
        <v>83</v>
      </c>
    </row>
    <row r="134" s="11" customFormat="1">
      <c r="B134" s="218"/>
      <c r="D134" s="215" t="s">
        <v>159</v>
      </c>
      <c r="E134" s="219" t="s">
        <v>5</v>
      </c>
      <c r="F134" s="220" t="s">
        <v>264</v>
      </c>
      <c r="H134" s="219" t="s">
        <v>5</v>
      </c>
      <c r="I134" s="221"/>
      <c r="L134" s="218"/>
      <c r="M134" s="222"/>
      <c r="N134" s="223"/>
      <c r="O134" s="223"/>
      <c r="P134" s="223"/>
      <c r="Q134" s="223"/>
      <c r="R134" s="223"/>
      <c r="S134" s="223"/>
      <c r="T134" s="224"/>
      <c r="AT134" s="219" t="s">
        <v>159</v>
      </c>
      <c r="AU134" s="219" t="s">
        <v>83</v>
      </c>
      <c r="AV134" s="11" t="s">
        <v>80</v>
      </c>
      <c r="AW134" s="11" t="s">
        <v>35</v>
      </c>
      <c r="AX134" s="11" t="s">
        <v>72</v>
      </c>
      <c r="AY134" s="219" t="s">
        <v>148</v>
      </c>
    </row>
    <row r="135" s="12" customFormat="1">
      <c r="B135" s="225"/>
      <c r="D135" s="215" t="s">
        <v>159</v>
      </c>
      <c r="E135" s="226" t="s">
        <v>5</v>
      </c>
      <c r="F135" s="227" t="s">
        <v>1186</v>
      </c>
      <c r="H135" s="228">
        <v>64.349999999999994</v>
      </c>
      <c r="I135" s="229"/>
      <c r="L135" s="225"/>
      <c r="M135" s="230"/>
      <c r="N135" s="231"/>
      <c r="O135" s="231"/>
      <c r="P135" s="231"/>
      <c r="Q135" s="231"/>
      <c r="R135" s="231"/>
      <c r="S135" s="231"/>
      <c r="T135" s="232"/>
      <c r="AT135" s="226" t="s">
        <v>159</v>
      </c>
      <c r="AU135" s="226" t="s">
        <v>83</v>
      </c>
      <c r="AV135" s="12" t="s">
        <v>83</v>
      </c>
      <c r="AW135" s="12" t="s">
        <v>35</v>
      </c>
      <c r="AX135" s="12" t="s">
        <v>72</v>
      </c>
      <c r="AY135" s="226" t="s">
        <v>148</v>
      </c>
    </row>
    <row r="136" s="12" customFormat="1">
      <c r="B136" s="225"/>
      <c r="D136" s="215" t="s">
        <v>159</v>
      </c>
      <c r="E136" s="226" t="s">
        <v>5</v>
      </c>
      <c r="F136" s="227" t="s">
        <v>1188</v>
      </c>
      <c r="H136" s="228">
        <v>-6.5999999999999996</v>
      </c>
      <c r="I136" s="229"/>
      <c r="L136" s="225"/>
      <c r="M136" s="230"/>
      <c r="N136" s="231"/>
      <c r="O136" s="231"/>
      <c r="P136" s="231"/>
      <c r="Q136" s="231"/>
      <c r="R136" s="231"/>
      <c r="S136" s="231"/>
      <c r="T136" s="232"/>
      <c r="AT136" s="226" t="s">
        <v>159</v>
      </c>
      <c r="AU136" s="226" t="s">
        <v>83</v>
      </c>
      <c r="AV136" s="12" t="s">
        <v>83</v>
      </c>
      <c r="AW136" s="12" t="s">
        <v>35</v>
      </c>
      <c r="AX136" s="12" t="s">
        <v>72</v>
      </c>
      <c r="AY136" s="226" t="s">
        <v>148</v>
      </c>
    </row>
    <row r="137" s="12" customFormat="1">
      <c r="B137" s="225"/>
      <c r="D137" s="215" t="s">
        <v>159</v>
      </c>
      <c r="E137" s="226" t="s">
        <v>5</v>
      </c>
      <c r="F137" s="227" t="s">
        <v>1189</v>
      </c>
      <c r="H137" s="228">
        <v>-11.571999999999999</v>
      </c>
      <c r="I137" s="229"/>
      <c r="L137" s="225"/>
      <c r="M137" s="230"/>
      <c r="N137" s="231"/>
      <c r="O137" s="231"/>
      <c r="P137" s="231"/>
      <c r="Q137" s="231"/>
      <c r="R137" s="231"/>
      <c r="S137" s="231"/>
      <c r="T137" s="232"/>
      <c r="AT137" s="226" t="s">
        <v>159</v>
      </c>
      <c r="AU137" s="226" t="s">
        <v>83</v>
      </c>
      <c r="AV137" s="12" t="s">
        <v>83</v>
      </c>
      <c r="AW137" s="12" t="s">
        <v>35</v>
      </c>
      <c r="AX137" s="12" t="s">
        <v>72</v>
      </c>
      <c r="AY137" s="226" t="s">
        <v>148</v>
      </c>
    </row>
    <row r="138" s="12" customFormat="1">
      <c r="B138" s="225"/>
      <c r="D138" s="215" t="s">
        <v>159</v>
      </c>
      <c r="E138" s="226" t="s">
        <v>5</v>
      </c>
      <c r="F138" s="227" t="s">
        <v>1190</v>
      </c>
      <c r="H138" s="228">
        <v>-2.75</v>
      </c>
      <c r="I138" s="229"/>
      <c r="L138" s="225"/>
      <c r="M138" s="230"/>
      <c r="N138" s="231"/>
      <c r="O138" s="231"/>
      <c r="P138" s="231"/>
      <c r="Q138" s="231"/>
      <c r="R138" s="231"/>
      <c r="S138" s="231"/>
      <c r="T138" s="232"/>
      <c r="AT138" s="226" t="s">
        <v>159</v>
      </c>
      <c r="AU138" s="226" t="s">
        <v>83</v>
      </c>
      <c r="AV138" s="12" t="s">
        <v>83</v>
      </c>
      <c r="AW138" s="12" t="s">
        <v>35</v>
      </c>
      <c r="AX138" s="12" t="s">
        <v>72</v>
      </c>
      <c r="AY138" s="226" t="s">
        <v>148</v>
      </c>
    </row>
    <row r="139" s="13" customFormat="1">
      <c r="B139" s="233"/>
      <c r="D139" s="215" t="s">
        <v>159</v>
      </c>
      <c r="E139" s="234" t="s">
        <v>5</v>
      </c>
      <c r="F139" s="235" t="s">
        <v>186</v>
      </c>
      <c r="H139" s="236">
        <v>43.427999999999997</v>
      </c>
      <c r="I139" s="237"/>
      <c r="L139" s="233"/>
      <c r="M139" s="238"/>
      <c r="N139" s="239"/>
      <c r="O139" s="239"/>
      <c r="P139" s="239"/>
      <c r="Q139" s="239"/>
      <c r="R139" s="239"/>
      <c r="S139" s="239"/>
      <c r="T139" s="240"/>
      <c r="AT139" s="234" t="s">
        <v>159</v>
      </c>
      <c r="AU139" s="234" t="s">
        <v>83</v>
      </c>
      <c r="AV139" s="13" t="s">
        <v>155</v>
      </c>
      <c r="AW139" s="13" t="s">
        <v>35</v>
      </c>
      <c r="AX139" s="13" t="s">
        <v>80</v>
      </c>
      <c r="AY139" s="234" t="s">
        <v>148</v>
      </c>
    </row>
    <row r="140" s="1" customFormat="1" ht="16.5" customHeight="1">
      <c r="B140" s="202"/>
      <c r="C140" s="249" t="s">
        <v>11</v>
      </c>
      <c r="D140" s="249" t="s">
        <v>270</v>
      </c>
      <c r="E140" s="250" t="s">
        <v>271</v>
      </c>
      <c r="F140" s="251" t="s">
        <v>272</v>
      </c>
      <c r="G140" s="252" t="s">
        <v>256</v>
      </c>
      <c r="H140" s="253">
        <v>78.170000000000002</v>
      </c>
      <c r="I140" s="254"/>
      <c r="J140" s="255">
        <f>ROUND(I140*H140,2)</f>
        <v>0</v>
      </c>
      <c r="K140" s="251" t="s">
        <v>5</v>
      </c>
      <c r="L140" s="256"/>
      <c r="M140" s="257" t="s">
        <v>5</v>
      </c>
      <c r="N140" s="258" t="s">
        <v>43</v>
      </c>
      <c r="O140" s="48"/>
      <c r="P140" s="212">
        <f>O140*H140</f>
        <v>0</v>
      </c>
      <c r="Q140" s="212">
        <v>0</v>
      </c>
      <c r="R140" s="212">
        <f>Q140*H140</f>
        <v>0</v>
      </c>
      <c r="S140" s="212">
        <v>0</v>
      </c>
      <c r="T140" s="213">
        <f>S140*H140</f>
        <v>0</v>
      </c>
      <c r="AR140" s="25" t="s">
        <v>214</v>
      </c>
      <c r="AT140" s="25" t="s">
        <v>270</v>
      </c>
      <c r="AU140" s="25" t="s">
        <v>83</v>
      </c>
      <c r="AY140" s="25" t="s">
        <v>148</v>
      </c>
      <c r="BE140" s="214">
        <f>IF(N140="základní",J140,0)</f>
        <v>0</v>
      </c>
      <c r="BF140" s="214">
        <f>IF(N140="snížená",J140,0)</f>
        <v>0</v>
      </c>
      <c r="BG140" s="214">
        <f>IF(N140="zákl. přenesená",J140,0)</f>
        <v>0</v>
      </c>
      <c r="BH140" s="214">
        <f>IF(N140="sníž. přenesená",J140,0)</f>
        <v>0</v>
      </c>
      <c r="BI140" s="214">
        <f>IF(N140="nulová",J140,0)</f>
        <v>0</v>
      </c>
      <c r="BJ140" s="25" t="s">
        <v>80</v>
      </c>
      <c r="BK140" s="214">
        <f>ROUND(I140*H140,2)</f>
        <v>0</v>
      </c>
      <c r="BL140" s="25" t="s">
        <v>155</v>
      </c>
      <c r="BM140" s="25" t="s">
        <v>273</v>
      </c>
    </row>
    <row r="141" s="1" customFormat="1">
      <c r="B141" s="47"/>
      <c r="D141" s="215" t="s">
        <v>157</v>
      </c>
      <c r="F141" s="216" t="s">
        <v>272</v>
      </c>
      <c r="I141" s="176"/>
      <c r="L141" s="47"/>
      <c r="M141" s="217"/>
      <c r="N141" s="48"/>
      <c r="O141" s="48"/>
      <c r="P141" s="48"/>
      <c r="Q141" s="48"/>
      <c r="R141" s="48"/>
      <c r="S141" s="48"/>
      <c r="T141" s="86"/>
      <c r="AT141" s="25" t="s">
        <v>157</v>
      </c>
      <c r="AU141" s="25" t="s">
        <v>83</v>
      </c>
    </row>
    <row r="142" s="12" customFormat="1">
      <c r="B142" s="225"/>
      <c r="D142" s="215" t="s">
        <v>159</v>
      </c>
      <c r="E142" s="226" t="s">
        <v>5</v>
      </c>
      <c r="F142" s="227" t="s">
        <v>1191</v>
      </c>
      <c r="H142" s="228">
        <v>78.170000000000002</v>
      </c>
      <c r="I142" s="229"/>
      <c r="L142" s="225"/>
      <c r="M142" s="230"/>
      <c r="N142" s="231"/>
      <c r="O142" s="231"/>
      <c r="P142" s="231"/>
      <c r="Q142" s="231"/>
      <c r="R142" s="231"/>
      <c r="S142" s="231"/>
      <c r="T142" s="232"/>
      <c r="AT142" s="226" t="s">
        <v>159</v>
      </c>
      <c r="AU142" s="226" t="s">
        <v>83</v>
      </c>
      <c r="AV142" s="12" t="s">
        <v>83</v>
      </c>
      <c r="AW142" s="12" t="s">
        <v>35</v>
      </c>
      <c r="AX142" s="12" t="s">
        <v>80</v>
      </c>
      <c r="AY142" s="226" t="s">
        <v>148</v>
      </c>
    </row>
    <row r="143" s="1" customFormat="1" ht="16.5" customHeight="1">
      <c r="B143" s="202"/>
      <c r="C143" s="203" t="s">
        <v>269</v>
      </c>
      <c r="D143" s="203" t="s">
        <v>150</v>
      </c>
      <c r="E143" s="204" t="s">
        <v>276</v>
      </c>
      <c r="F143" s="205" t="s">
        <v>277</v>
      </c>
      <c r="G143" s="206" t="s">
        <v>181</v>
      </c>
      <c r="H143" s="207">
        <v>61.600000000000001</v>
      </c>
      <c r="I143" s="208"/>
      <c r="J143" s="209">
        <f>ROUND(I143*H143,2)</f>
        <v>0</v>
      </c>
      <c r="K143" s="205" t="s">
        <v>154</v>
      </c>
      <c r="L143" s="47"/>
      <c r="M143" s="210" t="s">
        <v>5</v>
      </c>
      <c r="N143" s="211" t="s">
        <v>43</v>
      </c>
      <c r="O143" s="48"/>
      <c r="P143" s="212">
        <f>O143*H143</f>
        <v>0</v>
      </c>
      <c r="Q143" s="212">
        <v>0</v>
      </c>
      <c r="R143" s="212">
        <f>Q143*H143</f>
        <v>0</v>
      </c>
      <c r="S143" s="212">
        <v>0</v>
      </c>
      <c r="T143" s="213">
        <f>S143*H143</f>
        <v>0</v>
      </c>
      <c r="AR143" s="25" t="s">
        <v>155</v>
      </c>
      <c r="AT143" s="25" t="s">
        <v>150</v>
      </c>
      <c r="AU143" s="25" t="s">
        <v>83</v>
      </c>
      <c r="AY143" s="25" t="s">
        <v>148</v>
      </c>
      <c r="BE143" s="214">
        <f>IF(N143="základní",J143,0)</f>
        <v>0</v>
      </c>
      <c r="BF143" s="214">
        <f>IF(N143="snížená",J143,0)</f>
        <v>0</v>
      </c>
      <c r="BG143" s="214">
        <f>IF(N143="zákl. přenesená",J143,0)</f>
        <v>0</v>
      </c>
      <c r="BH143" s="214">
        <f>IF(N143="sníž. přenesená",J143,0)</f>
        <v>0</v>
      </c>
      <c r="BI143" s="214">
        <f>IF(N143="nulová",J143,0)</f>
        <v>0</v>
      </c>
      <c r="BJ143" s="25" t="s">
        <v>80</v>
      </c>
      <c r="BK143" s="214">
        <f>ROUND(I143*H143,2)</f>
        <v>0</v>
      </c>
      <c r="BL143" s="25" t="s">
        <v>155</v>
      </c>
      <c r="BM143" s="25" t="s">
        <v>278</v>
      </c>
    </row>
    <row r="144" s="1" customFormat="1">
      <c r="B144" s="47"/>
      <c r="D144" s="215" t="s">
        <v>157</v>
      </c>
      <c r="F144" s="216" t="s">
        <v>279</v>
      </c>
      <c r="I144" s="176"/>
      <c r="L144" s="47"/>
      <c r="M144" s="217"/>
      <c r="N144" s="48"/>
      <c r="O144" s="48"/>
      <c r="P144" s="48"/>
      <c r="Q144" s="48"/>
      <c r="R144" s="48"/>
      <c r="S144" s="48"/>
      <c r="T144" s="86"/>
      <c r="AT144" s="25" t="s">
        <v>157</v>
      </c>
      <c r="AU144" s="25" t="s">
        <v>83</v>
      </c>
    </row>
    <row r="145" s="11" customFormat="1">
      <c r="B145" s="218"/>
      <c r="D145" s="215" t="s">
        <v>159</v>
      </c>
      <c r="E145" s="219" t="s">
        <v>5</v>
      </c>
      <c r="F145" s="220" t="s">
        <v>280</v>
      </c>
      <c r="H145" s="219" t="s">
        <v>5</v>
      </c>
      <c r="I145" s="221"/>
      <c r="L145" s="218"/>
      <c r="M145" s="222"/>
      <c r="N145" s="223"/>
      <c r="O145" s="223"/>
      <c r="P145" s="223"/>
      <c r="Q145" s="223"/>
      <c r="R145" s="223"/>
      <c r="S145" s="223"/>
      <c r="T145" s="224"/>
      <c r="AT145" s="219" t="s">
        <v>159</v>
      </c>
      <c r="AU145" s="219" t="s">
        <v>83</v>
      </c>
      <c r="AV145" s="11" t="s">
        <v>80</v>
      </c>
      <c r="AW145" s="11" t="s">
        <v>35</v>
      </c>
      <c r="AX145" s="11" t="s">
        <v>72</v>
      </c>
      <c r="AY145" s="219" t="s">
        <v>148</v>
      </c>
    </row>
    <row r="146" s="12" customFormat="1">
      <c r="B146" s="225"/>
      <c r="D146" s="215" t="s">
        <v>159</v>
      </c>
      <c r="E146" s="226" t="s">
        <v>5</v>
      </c>
      <c r="F146" s="227" t="s">
        <v>1192</v>
      </c>
      <c r="H146" s="228">
        <v>11.571999999999999</v>
      </c>
      <c r="I146" s="229"/>
      <c r="L146" s="225"/>
      <c r="M146" s="230"/>
      <c r="N146" s="231"/>
      <c r="O146" s="231"/>
      <c r="P146" s="231"/>
      <c r="Q146" s="231"/>
      <c r="R146" s="231"/>
      <c r="S146" s="231"/>
      <c r="T146" s="232"/>
      <c r="AT146" s="226" t="s">
        <v>159</v>
      </c>
      <c r="AU146" s="226" t="s">
        <v>83</v>
      </c>
      <c r="AV146" s="12" t="s">
        <v>83</v>
      </c>
      <c r="AW146" s="12" t="s">
        <v>35</v>
      </c>
      <c r="AX146" s="12" t="s">
        <v>72</v>
      </c>
      <c r="AY146" s="226" t="s">
        <v>148</v>
      </c>
    </row>
    <row r="147" s="12" customFormat="1">
      <c r="B147" s="225"/>
      <c r="D147" s="215" t="s">
        <v>159</v>
      </c>
      <c r="E147" s="226" t="s">
        <v>5</v>
      </c>
      <c r="F147" s="227" t="s">
        <v>1193</v>
      </c>
      <c r="H147" s="228">
        <v>6.5999999999999996</v>
      </c>
      <c r="I147" s="229"/>
      <c r="L147" s="225"/>
      <c r="M147" s="230"/>
      <c r="N147" s="231"/>
      <c r="O147" s="231"/>
      <c r="P147" s="231"/>
      <c r="Q147" s="231"/>
      <c r="R147" s="231"/>
      <c r="S147" s="231"/>
      <c r="T147" s="232"/>
      <c r="AT147" s="226" t="s">
        <v>159</v>
      </c>
      <c r="AU147" s="226" t="s">
        <v>83</v>
      </c>
      <c r="AV147" s="12" t="s">
        <v>83</v>
      </c>
      <c r="AW147" s="12" t="s">
        <v>35</v>
      </c>
      <c r="AX147" s="12" t="s">
        <v>72</v>
      </c>
      <c r="AY147" s="226" t="s">
        <v>148</v>
      </c>
    </row>
    <row r="148" s="12" customFormat="1">
      <c r="B148" s="225"/>
      <c r="D148" s="215" t="s">
        <v>159</v>
      </c>
      <c r="E148" s="226" t="s">
        <v>5</v>
      </c>
      <c r="F148" s="227" t="s">
        <v>1194</v>
      </c>
      <c r="H148" s="228">
        <v>43.427999999999997</v>
      </c>
      <c r="I148" s="229"/>
      <c r="L148" s="225"/>
      <c r="M148" s="230"/>
      <c r="N148" s="231"/>
      <c r="O148" s="231"/>
      <c r="P148" s="231"/>
      <c r="Q148" s="231"/>
      <c r="R148" s="231"/>
      <c r="S148" s="231"/>
      <c r="T148" s="232"/>
      <c r="AT148" s="226" t="s">
        <v>159</v>
      </c>
      <c r="AU148" s="226" t="s">
        <v>83</v>
      </c>
      <c r="AV148" s="12" t="s">
        <v>83</v>
      </c>
      <c r="AW148" s="12" t="s">
        <v>35</v>
      </c>
      <c r="AX148" s="12" t="s">
        <v>72</v>
      </c>
      <c r="AY148" s="226" t="s">
        <v>148</v>
      </c>
    </row>
    <row r="149" s="13" customFormat="1">
      <c r="B149" s="233"/>
      <c r="D149" s="215" t="s">
        <v>159</v>
      </c>
      <c r="E149" s="234" t="s">
        <v>5</v>
      </c>
      <c r="F149" s="235" t="s">
        <v>186</v>
      </c>
      <c r="H149" s="236">
        <v>61.600000000000001</v>
      </c>
      <c r="I149" s="237"/>
      <c r="L149" s="233"/>
      <c r="M149" s="238"/>
      <c r="N149" s="239"/>
      <c r="O149" s="239"/>
      <c r="P149" s="239"/>
      <c r="Q149" s="239"/>
      <c r="R149" s="239"/>
      <c r="S149" s="239"/>
      <c r="T149" s="240"/>
      <c r="AT149" s="234" t="s">
        <v>159</v>
      </c>
      <c r="AU149" s="234" t="s">
        <v>83</v>
      </c>
      <c r="AV149" s="13" t="s">
        <v>155</v>
      </c>
      <c r="AW149" s="13" t="s">
        <v>35</v>
      </c>
      <c r="AX149" s="13" t="s">
        <v>80</v>
      </c>
      <c r="AY149" s="234" t="s">
        <v>148</v>
      </c>
    </row>
    <row r="150" s="1" customFormat="1" ht="16.5" customHeight="1">
      <c r="B150" s="202"/>
      <c r="C150" s="203" t="s">
        <v>275</v>
      </c>
      <c r="D150" s="203" t="s">
        <v>150</v>
      </c>
      <c r="E150" s="204" t="s">
        <v>285</v>
      </c>
      <c r="F150" s="205" t="s">
        <v>286</v>
      </c>
      <c r="G150" s="206" t="s">
        <v>181</v>
      </c>
      <c r="H150" s="207">
        <v>61.600000000000001</v>
      </c>
      <c r="I150" s="208"/>
      <c r="J150" s="209">
        <f>ROUND(I150*H150,2)</f>
        <v>0</v>
      </c>
      <c r="K150" s="205" t="s">
        <v>154</v>
      </c>
      <c r="L150" s="47"/>
      <c r="M150" s="210" t="s">
        <v>5</v>
      </c>
      <c r="N150" s="211" t="s">
        <v>43</v>
      </c>
      <c r="O150" s="48"/>
      <c r="P150" s="212">
        <f>O150*H150</f>
        <v>0</v>
      </c>
      <c r="Q150" s="212">
        <v>0</v>
      </c>
      <c r="R150" s="212">
        <f>Q150*H150</f>
        <v>0</v>
      </c>
      <c r="S150" s="212">
        <v>0</v>
      </c>
      <c r="T150" s="213">
        <f>S150*H150</f>
        <v>0</v>
      </c>
      <c r="AR150" s="25" t="s">
        <v>155</v>
      </c>
      <c r="AT150" s="25" t="s">
        <v>150</v>
      </c>
      <c r="AU150" s="25" t="s">
        <v>83</v>
      </c>
      <c r="AY150" s="25" t="s">
        <v>148</v>
      </c>
      <c r="BE150" s="214">
        <f>IF(N150="základní",J150,0)</f>
        <v>0</v>
      </c>
      <c r="BF150" s="214">
        <f>IF(N150="snížená",J150,0)</f>
        <v>0</v>
      </c>
      <c r="BG150" s="214">
        <f>IF(N150="zákl. přenesená",J150,0)</f>
        <v>0</v>
      </c>
      <c r="BH150" s="214">
        <f>IF(N150="sníž. přenesená",J150,0)</f>
        <v>0</v>
      </c>
      <c r="BI150" s="214">
        <f>IF(N150="nulová",J150,0)</f>
        <v>0</v>
      </c>
      <c r="BJ150" s="25" t="s">
        <v>80</v>
      </c>
      <c r="BK150" s="214">
        <f>ROUND(I150*H150,2)</f>
        <v>0</v>
      </c>
      <c r="BL150" s="25" t="s">
        <v>155</v>
      </c>
      <c r="BM150" s="25" t="s">
        <v>287</v>
      </c>
    </row>
    <row r="151" s="1" customFormat="1">
      <c r="B151" s="47"/>
      <c r="D151" s="215" t="s">
        <v>157</v>
      </c>
      <c r="F151" s="216" t="s">
        <v>288</v>
      </c>
      <c r="I151" s="176"/>
      <c r="L151" s="47"/>
      <c r="M151" s="217"/>
      <c r="N151" s="48"/>
      <c r="O151" s="48"/>
      <c r="P151" s="48"/>
      <c r="Q151" s="48"/>
      <c r="R151" s="48"/>
      <c r="S151" s="48"/>
      <c r="T151" s="86"/>
      <c r="AT151" s="25" t="s">
        <v>157</v>
      </c>
      <c r="AU151" s="25" t="s">
        <v>83</v>
      </c>
    </row>
    <row r="152" s="11" customFormat="1">
      <c r="B152" s="218"/>
      <c r="D152" s="215" t="s">
        <v>159</v>
      </c>
      <c r="E152" s="219" t="s">
        <v>5</v>
      </c>
      <c r="F152" s="220" t="s">
        <v>280</v>
      </c>
      <c r="H152" s="219" t="s">
        <v>5</v>
      </c>
      <c r="I152" s="221"/>
      <c r="L152" s="218"/>
      <c r="M152" s="222"/>
      <c r="N152" s="223"/>
      <c r="O152" s="223"/>
      <c r="P152" s="223"/>
      <c r="Q152" s="223"/>
      <c r="R152" s="223"/>
      <c r="S152" s="223"/>
      <c r="T152" s="224"/>
      <c r="AT152" s="219" t="s">
        <v>159</v>
      </c>
      <c r="AU152" s="219" t="s">
        <v>83</v>
      </c>
      <c r="AV152" s="11" t="s">
        <v>80</v>
      </c>
      <c r="AW152" s="11" t="s">
        <v>35</v>
      </c>
      <c r="AX152" s="11" t="s">
        <v>72</v>
      </c>
      <c r="AY152" s="219" t="s">
        <v>148</v>
      </c>
    </row>
    <row r="153" s="12" customFormat="1">
      <c r="B153" s="225"/>
      <c r="D153" s="215" t="s">
        <v>159</v>
      </c>
      <c r="E153" s="226" t="s">
        <v>5</v>
      </c>
      <c r="F153" s="227" t="s">
        <v>1192</v>
      </c>
      <c r="H153" s="228">
        <v>11.571999999999999</v>
      </c>
      <c r="I153" s="229"/>
      <c r="L153" s="225"/>
      <c r="M153" s="230"/>
      <c r="N153" s="231"/>
      <c r="O153" s="231"/>
      <c r="P153" s="231"/>
      <c r="Q153" s="231"/>
      <c r="R153" s="231"/>
      <c r="S153" s="231"/>
      <c r="T153" s="232"/>
      <c r="AT153" s="226" t="s">
        <v>159</v>
      </c>
      <c r="AU153" s="226" t="s">
        <v>83</v>
      </c>
      <c r="AV153" s="12" t="s">
        <v>83</v>
      </c>
      <c r="AW153" s="12" t="s">
        <v>35</v>
      </c>
      <c r="AX153" s="12" t="s">
        <v>72</v>
      </c>
      <c r="AY153" s="226" t="s">
        <v>148</v>
      </c>
    </row>
    <row r="154" s="12" customFormat="1">
      <c r="B154" s="225"/>
      <c r="D154" s="215" t="s">
        <v>159</v>
      </c>
      <c r="E154" s="226" t="s">
        <v>5</v>
      </c>
      <c r="F154" s="227" t="s">
        <v>1193</v>
      </c>
      <c r="H154" s="228">
        <v>6.5999999999999996</v>
      </c>
      <c r="I154" s="229"/>
      <c r="L154" s="225"/>
      <c r="M154" s="230"/>
      <c r="N154" s="231"/>
      <c r="O154" s="231"/>
      <c r="P154" s="231"/>
      <c r="Q154" s="231"/>
      <c r="R154" s="231"/>
      <c r="S154" s="231"/>
      <c r="T154" s="232"/>
      <c r="AT154" s="226" t="s">
        <v>159</v>
      </c>
      <c r="AU154" s="226" t="s">
        <v>83</v>
      </c>
      <c r="AV154" s="12" t="s">
        <v>83</v>
      </c>
      <c r="AW154" s="12" t="s">
        <v>35</v>
      </c>
      <c r="AX154" s="12" t="s">
        <v>72</v>
      </c>
      <c r="AY154" s="226" t="s">
        <v>148</v>
      </c>
    </row>
    <row r="155" s="12" customFormat="1">
      <c r="B155" s="225"/>
      <c r="D155" s="215" t="s">
        <v>159</v>
      </c>
      <c r="E155" s="226" t="s">
        <v>5</v>
      </c>
      <c r="F155" s="227" t="s">
        <v>1194</v>
      </c>
      <c r="H155" s="228">
        <v>43.427999999999997</v>
      </c>
      <c r="I155" s="229"/>
      <c r="L155" s="225"/>
      <c r="M155" s="230"/>
      <c r="N155" s="231"/>
      <c r="O155" s="231"/>
      <c r="P155" s="231"/>
      <c r="Q155" s="231"/>
      <c r="R155" s="231"/>
      <c r="S155" s="231"/>
      <c r="T155" s="232"/>
      <c r="AT155" s="226" t="s">
        <v>159</v>
      </c>
      <c r="AU155" s="226" t="s">
        <v>83</v>
      </c>
      <c r="AV155" s="12" t="s">
        <v>83</v>
      </c>
      <c r="AW155" s="12" t="s">
        <v>35</v>
      </c>
      <c r="AX155" s="12" t="s">
        <v>72</v>
      </c>
      <c r="AY155" s="226" t="s">
        <v>148</v>
      </c>
    </row>
    <row r="156" s="13" customFormat="1">
      <c r="B156" s="233"/>
      <c r="D156" s="215" t="s">
        <v>159</v>
      </c>
      <c r="E156" s="234" t="s">
        <v>5</v>
      </c>
      <c r="F156" s="235" t="s">
        <v>186</v>
      </c>
      <c r="H156" s="236">
        <v>61.600000000000001</v>
      </c>
      <c r="I156" s="237"/>
      <c r="L156" s="233"/>
      <c r="M156" s="238"/>
      <c r="N156" s="239"/>
      <c r="O156" s="239"/>
      <c r="P156" s="239"/>
      <c r="Q156" s="239"/>
      <c r="R156" s="239"/>
      <c r="S156" s="239"/>
      <c r="T156" s="240"/>
      <c r="AT156" s="234" t="s">
        <v>159</v>
      </c>
      <c r="AU156" s="234" t="s">
        <v>83</v>
      </c>
      <c r="AV156" s="13" t="s">
        <v>155</v>
      </c>
      <c r="AW156" s="13" t="s">
        <v>35</v>
      </c>
      <c r="AX156" s="13" t="s">
        <v>80</v>
      </c>
      <c r="AY156" s="234" t="s">
        <v>148</v>
      </c>
    </row>
    <row r="157" s="1" customFormat="1" ht="16.5" customHeight="1">
      <c r="B157" s="202"/>
      <c r="C157" s="203" t="s">
        <v>284</v>
      </c>
      <c r="D157" s="203" t="s">
        <v>150</v>
      </c>
      <c r="E157" s="204" t="s">
        <v>290</v>
      </c>
      <c r="F157" s="205" t="s">
        <v>291</v>
      </c>
      <c r="G157" s="206" t="s">
        <v>181</v>
      </c>
      <c r="H157" s="207">
        <v>11.571999999999999</v>
      </c>
      <c r="I157" s="208"/>
      <c r="J157" s="209">
        <f>ROUND(I157*H157,2)</f>
        <v>0</v>
      </c>
      <c r="K157" s="205" t="s">
        <v>154</v>
      </c>
      <c r="L157" s="47"/>
      <c r="M157" s="210" t="s">
        <v>5</v>
      </c>
      <c r="N157" s="211" t="s">
        <v>43</v>
      </c>
      <c r="O157" s="48"/>
      <c r="P157" s="212">
        <f>O157*H157</f>
        <v>0</v>
      </c>
      <c r="Q157" s="212">
        <v>0</v>
      </c>
      <c r="R157" s="212">
        <f>Q157*H157</f>
        <v>0</v>
      </c>
      <c r="S157" s="212">
        <v>0</v>
      </c>
      <c r="T157" s="213">
        <f>S157*H157</f>
        <v>0</v>
      </c>
      <c r="AR157" s="25" t="s">
        <v>155</v>
      </c>
      <c r="AT157" s="25" t="s">
        <v>150</v>
      </c>
      <c r="AU157" s="25" t="s">
        <v>83</v>
      </c>
      <c r="AY157" s="25" t="s">
        <v>148</v>
      </c>
      <c r="BE157" s="214">
        <f>IF(N157="základní",J157,0)</f>
        <v>0</v>
      </c>
      <c r="BF157" s="214">
        <f>IF(N157="snížená",J157,0)</f>
        <v>0</v>
      </c>
      <c r="BG157" s="214">
        <f>IF(N157="zákl. přenesená",J157,0)</f>
        <v>0</v>
      </c>
      <c r="BH157" s="214">
        <f>IF(N157="sníž. přenesená",J157,0)</f>
        <v>0</v>
      </c>
      <c r="BI157" s="214">
        <f>IF(N157="nulová",J157,0)</f>
        <v>0</v>
      </c>
      <c r="BJ157" s="25" t="s">
        <v>80</v>
      </c>
      <c r="BK157" s="214">
        <f>ROUND(I157*H157,2)</f>
        <v>0</v>
      </c>
      <c r="BL157" s="25" t="s">
        <v>155</v>
      </c>
      <c r="BM157" s="25" t="s">
        <v>292</v>
      </c>
    </row>
    <row r="158" s="1" customFormat="1">
      <c r="B158" s="47"/>
      <c r="D158" s="215" t="s">
        <v>157</v>
      </c>
      <c r="F158" s="216" t="s">
        <v>293</v>
      </c>
      <c r="I158" s="176"/>
      <c r="L158" s="47"/>
      <c r="M158" s="217"/>
      <c r="N158" s="48"/>
      <c r="O158" s="48"/>
      <c r="P158" s="48"/>
      <c r="Q158" s="48"/>
      <c r="R158" s="48"/>
      <c r="S158" s="48"/>
      <c r="T158" s="86"/>
      <c r="AT158" s="25" t="s">
        <v>157</v>
      </c>
      <c r="AU158" s="25" t="s">
        <v>83</v>
      </c>
    </row>
    <row r="159" s="12" customFormat="1">
      <c r="B159" s="225"/>
      <c r="D159" s="215" t="s">
        <v>159</v>
      </c>
      <c r="E159" s="226" t="s">
        <v>5</v>
      </c>
      <c r="F159" s="227" t="s">
        <v>1195</v>
      </c>
      <c r="H159" s="228">
        <v>11.571999999999999</v>
      </c>
      <c r="I159" s="229"/>
      <c r="L159" s="225"/>
      <c r="M159" s="230"/>
      <c r="N159" s="231"/>
      <c r="O159" s="231"/>
      <c r="P159" s="231"/>
      <c r="Q159" s="231"/>
      <c r="R159" s="231"/>
      <c r="S159" s="231"/>
      <c r="T159" s="232"/>
      <c r="AT159" s="226" t="s">
        <v>159</v>
      </c>
      <c r="AU159" s="226" t="s">
        <v>83</v>
      </c>
      <c r="AV159" s="12" t="s">
        <v>83</v>
      </c>
      <c r="AW159" s="12" t="s">
        <v>35</v>
      </c>
      <c r="AX159" s="12" t="s">
        <v>72</v>
      </c>
      <c r="AY159" s="226" t="s">
        <v>148</v>
      </c>
    </row>
    <row r="160" s="13" customFormat="1">
      <c r="B160" s="233"/>
      <c r="D160" s="215" t="s">
        <v>159</v>
      </c>
      <c r="E160" s="234" t="s">
        <v>5</v>
      </c>
      <c r="F160" s="235" t="s">
        <v>186</v>
      </c>
      <c r="H160" s="236">
        <v>11.571999999999999</v>
      </c>
      <c r="I160" s="237"/>
      <c r="L160" s="233"/>
      <c r="M160" s="238"/>
      <c r="N160" s="239"/>
      <c r="O160" s="239"/>
      <c r="P160" s="239"/>
      <c r="Q160" s="239"/>
      <c r="R160" s="239"/>
      <c r="S160" s="239"/>
      <c r="T160" s="240"/>
      <c r="AT160" s="234" t="s">
        <v>159</v>
      </c>
      <c r="AU160" s="234" t="s">
        <v>83</v>
      </c>
      <c r="AV160" s="13" t="s">
        <v>155</v>
      </c>
      <c r="AW160" s="13" t="s">
        <v>35</v>
      </c>
      <c r="AX160" s="13" t="s">
        <v>80</v>
      </c>
      <c r="AY160" s="234" t="s">
        <v>148</v>
      </c>
    </row>
    <row r="161" s="1" customFormat="1" ht="25.5" customHeight="1">
      <c r="B161" s="202"/>
      <c r="C161" s="249" t="s">
        <v>289</v>
      </c>
      <c r="D161" s="249" t="s">
        <v>270</v>
      </c>
      <c r="E161" s="250" t="s">
        <v>299</v>
      </c>
      <c r="F161" s="251" t="s">
        <v>300</v>
      </c>
      <c r="G161" s="252" t="s">
        <v>256</v>
      </c>
      <c r="H161" s="253">
        <v>20.829999999999998</v>
      </c>
      <c r="I161" s="254"/>
      <c r="J161" s="255">
        <f>ROUND(I161*H161,2)</f>
        <v>0</v>
      </c>
      <c r="K161" s="251" t="s">
        <v>5</v>
      </c>
      <c r="L161" s="256"/>
      <c r="M161" s="257" t="s">
        <v>5</v>
      </c>
      <c r="N161" s="258" t="s">
        <v>43</v>
      </c>
      <c r="O161" s="48"/>
      <c r="P161" s="212">
        <f>O161*H161</f>
        <v>0</v>
      </c>
      <c r="Q161" s="212">
        <v>0</v>
      </c>
      <c r="R161" s="212">
        <f>Q161*H161</f>
        <v>0</v>
      </c>
      <c r="S161" s="212">
        <v>0</v>
      </c>
      <c r="T161" s="213">
        <f>S161*H161</f>
        <v>0</v>
      </c>
      <c r="AR161" s="25" t="s">
        <v>214</v>
      </c>
      <c r="AT161" s="25" t="s">
        <v>270</v>
      </c>
      <c r="AU161" s="25" t="s">
        <v>83</v>
      </c>
      <c r="AY161" s="25" t="s">
        <v>148</v>
      </c>
      <c r="BE161" s="214">
        <f>IF(N161="základní",J161,0)</f>
        <v>0</v>
      </c>
      <c r="BF161" s="214">
        <f>IF(N161="snížená",J161,0)</f>
        <v>0</v>
      </c>
      <c r="BG161" s="214">
        <f>IF(N161="zákl. přenesená",J161,0)</f>
        <v>0</v>
      </c>
      <c r="BH161" s="214">
        <f>IF(N161="sníž. přenesená",J161,0)</f>
        <v>0</v>
      </c>
      <c r="BI161" s="214">
        <f>IF(N161="nulová",J161,0)</f>
        <v>0</v>
      </c>
      <c r="BJ161" s="25" t="s">
        <v>80</v>
      </c>
      <c r="BK161" s="214">
        <f>ROUND(I161*H161,2)</f>
        <v>0</v>
      </c>
      <c r="BL161" s="25" t="s">
        <v>155</v>
      </c>
      <c r="BM161" s="25" t="s">
        <v>301</v>
      </c>
    </row>
    <row r="162" s="1" customFormat="1">
      <c r="B162" s="47"/>
      <c r="D162" s="215" t="s">
        <v>157</v>
      </c>
      <c r="F162" s="216" t="s">
        <v>300</v>
      </c>
      <c r="I162" s="176"/>
      <c r="L162" s="47"/>
      <c r="M162" s="217"/>
      <c r="N162" s="48"/>
      <c r="O162" s="48"/>
      <c r="P162" s="48"/>
      <c r="Q162" s="48"/>
      <c r="R162" s="48"/>
      <c r="S162" s="48"/>
      <c r="T162" s="86"/>
      <c r="AT162" s="25" t="s">
        <v>157</v>
      </c>
      <c r="AU162" s="25" t="s">
        <v>83</v>
      </c>
    </row>
    <row r="163" s="12" customFormat="1">
      <c r="B163" s="225"/>
      <c r="D163" s="215" t="s">
        <v>159</v>
      </c>
      <c r="E163" s="226" t="s">
        <v>5</v>
      </c>
      <c r="F163" s="227" t="s">
        <v>1196</v>
      </c>
      <c r="H163" s="228">
        <v>20.829999999999998</v>
      </c>
      <c r="I163" s="229"/>
      <c r="L163" s="225"/>
      <c r="M163" s="230"/>
      <c r="N163" s="231"/>
      <c r="O163" s="231"/>
      <c r="P163" s="231"/>
      <c r="Q163" s="231"/>
      <c r="R163" s="231"/>
      <c r="S163" s="231"/>
      <c r="T163" s="232"/>
      <c r="AT163" s="226" t="s">
        <v>159</v>
      </c>
      <c r="AU163" s="226" t="s">
        <v>83</v>
      </c>
      <c r="AV163" s="12" t="s">
        <v>83</v>
      </c>
      <c r="AW163" s="12" t="s">
        <v>35</v>
      </c>
      <c r="AX163" s="12" t="s">
        <v>80</v>
      </c>
      <c r="AY163" s="226" t="s">
        <v>148</v>
      </c>
    </row>
    <row r="164" s="1" customFormat="1" ht="25.5" customHeight="1">
      <c r="B164" s="202"/>
      <c r="C164" s="203" t="s">
        <v>298</v>
      </c>
      <c r="D164" s="203" t="s">
        <v>150</v>
      </c>
      <c r="E164" s="204" t="s">
        <v>695</v>
      </c>
      <c r="F164" s="205" t="s">
        <v>696</v>
      </c>
      <c r="G164" s="206" t="s">
        <v>229</v>
      </c>
      <c r="H164" s="207">
        <v>44</v>
      </c>
      <c r="I164" s="208"/>
      <c r="J164" s="209">
        <f>ROUND(I164*H164,2)</f>
        <v>0</v>
      </c>
      <c r="K164" s="205" t="s">
        <v>154</v>
      </c>
      <c r="L164" s="47"/>
      <c r="M164" s="210" t="s">
        <v>5</v>
      </c>
      <c r="N164" s="211" t="s">
        <v>43</v>
      </c>
      <c r="O164" s="48"/>
      <c r="P164" s="212">
        <f>O164*H164</f>
        <v>0</v>
      </c>
      <c r="Q164" s="212">
        <v>0</v>
      </c>
      <c r="R164" s="212">
        <f>Q164*H164</f>
        <v>0</v>
      </c>
      <c r="S164" s="212">
        <v>0</v>
      </c>
      <c r="T164" s="213">
        <f>S164*H164</f>
        <v>0</v>
      </c>
      <c r="AR164" s="25" t="s">
        <v>155</v>
      </c>
      <c r="AT164" s="25" t="s">
        <v>150</v>
      </c>
      <c r="AU164" s="25" t="s">
        <v>83</v>
      </c>
      <c r="AY164" s="25" t="s">
        <v>148</v>
      </c>
      <c r="BE164" s="214">
        <f>IF(N164="základní",J164,0)</f>
        <v>0</v>
      </c>
      <c r="BF164" s="214">
        <f>IF(N164="snížená",J164,0)</f>
        <v>0</v>
      </c>
      <c r="BG164" s="214">
        <f>IF(N164="zákl. přenesená",J164,0)</f>
        <v>0</v>
      </c>
      <c r="BH164" s="214">
        <f>IF(N164="sníž. přenesená",J164,0)</f>
        <v>0</v>
      </c>
      <c r="BI164" s="214">
        <f>IF(N164="nulová",J164,0)</f>
        <v>0</v>
      </c>
      <c r="BJ164" s="25" t="s">
        <v>80</v>
      </c>
      <c r="BK164" s="214">
        <f>ROUND(I164*H164,2)</f>
        <v>0</v>
      </c>
      <c r="BL164" s="25" t="s">
        <v>155</v>
      </c>
      <c r="BM164" s="25" t="s">
        <v>1197</v>
      </c>
    </row>
    <row r="165" s="1" customFormat="1">
      <c r="B165" s="47"/>
      <c r="D165" s="215" t="s">
        <v>157</v>
      </c>
      <c r="F165" s="216" t="s">
        <v>698</v>
      </c>
      <c r="I165" s="176"/>
      <c r="L165" s="47"/>
      <c r="M165" s="217"/>
      <c r="N165" s="48"/>
      <c r="O165" s="48"/>
      <c r="P165" s="48"/>
      <c r="Q165" s="48"/>
      <c r="R165" s="48"/>
      <c r="S165" s="48"/>
      <c r="T165" s="86"/>
      <c r="AT165" s="25" t="s">
        <v>157</v>
      </c>
      <c r="AU165" s="25" t="s">
        <v>83</v>
      </c>
    </row>
    <row r="166" s="12" customFormat="1">
      <c r="B166" s="225"/>
      <c r="D166" s="215" t="s">
        <v>159</v>
      </c>
      <c r="E166" s="226" t="s">
        <v>5</v>
      </c>
      <c r="F166" s="227" t="s">
        <v>1198</v>
      </c>
      <c r="H166" s="228">
        <v>44</v>
      </c>
      <c r="I166" s="229"/>
      <c r="L166" s="225"/>
      <c r="M166" s="230"/>
      <c r="N166" s="231"/>
      <c r="O166" s="231"/>
      <c r="P166" s="231"/>
      <c r="Q166" s="231"/>
      <c r="R166" s="231"/>
      <c r="S166" s="231"/>
      <c r="T166" s="232"/>
      <c r="AT166" s="226" t="s">
        <v>159</v>
      </c>
      <c r="AU166" s="226" t="s">
        <v>83</v>
      </c>
      <c r="AV166" s="12" t="s">
        <v>83</v>
      </c>
      <c r="AW166" s="12" t="s">
        <v>35</v>
      </c>
      <c r="AX166" s="12" t="s">
        <v>80</v>
      </c>
      <c r="AY166" s="226" t="s">
        <v>148</v>
      </c>
    </row>
    <row r="167" s="1" customFormat="1" ht="25.5" customHeight="1">
      <c r="B167" s="202"/>
      <c r="C167" s="203" t="s">
        <v>10</v>
      </c>
      <c r="D167" s="203" t="s">
        <v>150</v>
      </c>
      <c r="E167" s="204" t="s">
        <v>701</v>
      </c>
      <c r="F167" s="205" t="s">
        <v>702</v>
      </c>
      <c r="G167" s="206" t="s">
        <v>229</v>
      </c>
      <c r="H167" s="207">
        <v>44</v>
      </c>
      <c r="I167" s="208"/>
      <c r="J167" s="209">
        <f>ROUND(I167*H167,2)</f>
        <v>0</v>
      </c>
      <c r="K167" s="205" t="s">
        <v>154</v>
      </c>
      <c r="L167" s="47"/>
      <c r="M167" s="210" t="s">
        <v>5</v>
      </c>
      <c r="N167" s="211" t="s">
        <v>43</v>
      </c>
      <c r="O167" s="48"/>
      <c r="P167" s="212">
        <f>O167*H167</f>
        <v>0</v>
      </c>
      <c r="Q167" s="212">
        <v>0</v>
      </c>
      <c r="R167" s="212">
        <f>Q167*H167</f>
        <v>0</v>
      </c>
      <c r="S167" s="212">
        <v>0</v>
      </c>
      <c r="T167" s="213">
        <f>S167*H167</f>
        <v>0</v>
      </c>
      <c r="AR167" s="25" t="s">
        <v>155</v>
      </c>
      <c r="AT167" s="25" t="s">
        <v>150</v>
      </c>
      <c r="AU167" s="25" t="s">
        <v>83</v>
      </c>
      <c r="AY167" s="25" t="s">
        <v>148</v>
      </c>
      <c r="BE167" s="214">
        <f>IF(N167="základní",J167,0)</f>
        <v>0</v>
      </c>
      <c r="BF167" s="214">
        <f>IF(N167="snížená",J167,0)</f>
        <v>0</v>
      </c>
      <c r="BG167" s="214">
        <f>IF(N167="zákl. přenesená",J167,0)</f>
        <v>0</v>
      </c>
      <c r="BH167" s="214">
        <f>IF(N167="sníž. přenesená",J167,0)</f>
        <v>0</v>
      </c>
      <c r="BI167" s="214">
        <f>IF(N167="nulová",J167,0)</f>
        <v>0</v>
      </c>
      <c r="BJ167" s="25" t="s">
        <v>80</v>
      </c>
      <c r="BK167" s="214">
        <f>ROUND(I167*H167,2)</f>
        <v>0</v>
      </c>
      <c r="BL167" s="25" t="s">
        <v>155</v>
      </c>
      <c r="BM167" s="25" t="s">
        <v>1199</v>
      </c>
    </row>
    <row r="168" s="1" customFormat="1">
      <c r="B168" s="47"/>
      <c r="D168" s="215" t="s">
        <v>157</v>
      </c>
      <c r="F168" s="216" t="s">
        <v>704</v>
      </c>
      <c r="I168" s="176"/>
      <c r="L168" s="47"/>
      <c r="M168" s="217"/>
      <c r="N168" s="48"/>
      <c r="O168" s="48"/>
      <c r="P168" s="48"/>
      <c r="Q168" s="48"/>
      <c r="R168" s="48"/>
      <c r="S168" s="48"/>
      <c r="T168" s="86"/>
      <c r="AT168" s="25" t="s">
        <v>157</v>
      </c>
      <c r="AU168" s="25" t="s">
        <v>83</v>
      </c>
    </row>
    <row r="169" s="1" customFormat="1" ht="16.5" customHeight="1">
      <c r="B169" s="202"/>
      <c r="C169" s="249" t="s">
        <v>311</v>
      </c>
      <c r="D169" s="249" t="s">
        <v>270</v>
      </c>
      <c r="E169" s="250" t="s">
        <v>705</v>
      </c>
      <c r="F169" s="251" t="s">
        <v>706</v>
      </c>
      <c r="G169" s="252" t="s">
        <v>707</v>
      </c>
      <c r="H169" s="253">
        <v>0.66000000000000003</v>
      </c>
      <c r="I169" s="254"/>
      <c r="J169" s="255">
        <f>ROUND(I169*H169,2)</f>
        <v>0</v>
      </c>
      <c r="K169" s="251" t="s">
        <v>154</v>
      </c>
      <c r="L169" s="256"/>
      <c r="M169" s="257" t="s">
        <v>5</v>
      </c>
      <c r="N169" s="258" t="s">
        <v>43</v>
      </c>
      <c r="O169" s="48"/>
      <c r="P169" s="212">
        <f>O169*H169</f>
        <v>0</v>
      </c>
      <c r="Q169" s="212">
        <v>0.001</v>
      </c>
      <c r="R169" s="212">
        <f>Q169*H169</f>
        <v>0.00066</v>
      </c>
      <c r="S169" s="212">
        <v>0</v>
      </c>
      <c r="T169" s="213">
        <f>S169*H169</f>
        <v>0</v>
      </c>
      <c r="AR169" s="25" t="s">
        <v>214</v>
      </c>
      <c r="AT169" s="25" t="s">
        <v>270</v>
      </c>
      <c r="AU169" s="25" t="s">
        <v>83</v>
      </c>
      <c r="AY169" s="25" t="s">
        <v>148</v>
      </c>
      <c r="BE169" s="214">
        <f>IF(N169="základní",J169,0)</f>
        <v>0</v>
      </c>
      <c r="BF169" s="214">
        <f>IF(N169="snížená",J169,0)</f>
        <v>0</v>
      </c>
      <c r="BG169" s="214">
        <f>IF(N169="zákl. přenesená",J169,0)</f>
        <v>0</v>
      </c>
      <c r="BH169" s="214">
        <f>IF(N169="sníž. přenesená",J169,0)</f>
        <v>0</v>
      </c>
      <c r="BI169" s="214">
        <f>IF(N169="nulová",J169,0)</f>
        <v>0</v>
      </c>
      <c r="BJ169" s="25" t="s">
        <v>80</v>
      </c>
      <c r="BK169" s="214">
        <f>ROUND(I169*H169,2)</f>
        <v>0</v>
      </c>
      <c r="BL169" s="25" t="s">
        <v>155</v>
      </c>
      <c r="BM169" s="25" t="s">
        <v>1200</v>
      </c>
    </row>
    <row r="170" s="1" customFormat="1">
      <c r="B170" s="47"/>
      <c r="D170" s="215" t="s">
        <v>157</v>
      </c>
      <c r="F170" s="216" t="s">
        <v>706</v>
      </c>
      <c r="I170" s="176"/>
      <c r="L170" s="47"/>
      <c r="M170" s="217"/>
      <c r="N170" s="48"/>
      <c r="O170" s="48"/>
      <c r="P170" s="48"/>
      <c r="Q170" s="48"/>
      <c r="R170" s="48"/>
      <c r="S170" s="48"/>
      <c r="T170" s="86"/>
      <c r="AT170" s="25" t="s">
        <v>157</v>
      </c>
      <c r="AU170" s="25" t="s">
        <v>83</v>
      </c>
    </row>
    <row r="171" s="12" customFormat="1">
      <c r="B171" s="225"/>
      <c r="D171" s="215" t="s">
        <v>159</v>
      </c>
      <c r="E171" s="226" t="s">
        <v>5</v>
      </c>
      <c r="F171" s="227" t="s">
        <v>1201</v>
      </c>
      <c r="H171" s="228">
        <v>0.66000000000000003</v>
      </c>
      <c r="I171" s="229"/>
      <c r="L171" s="225"/>
      <c r="M171" s="230"/>
      <c r="N171" s="231"/>
      <c r="O171" s="231"/>
      <c r="P171" s="231"/>
      <c r="Q171" s="231"/>
      <c r="R171" s="231"/>
      <c r="S171" s="231"/>
      <c r="T171" s="232"/>
      <c r="AT171" s="226" t="s">
        <v>159</v>
      </c>
      <c r="AU171" s="226" t="s">
        <v>83</v>
      </c>
      <c r="AV171" s="12" t="s">
        <v>83</v>
      </c>
      <c r="AW171" s="12" t="s">
        <v>35</v>
      </c>
      <c r="AX171" s="12" t="s">
        <v>80</v>
      </c>
      <c r="AY171" s="226" t="s">
        <v>148</v>
      </c>
    </row>
    <row r="172" s="10" customFormat="1" ht="29.88" customHeight="1">
      <c r="B172" s="189"/>
      <c r="D172" s="190" t="s">
        <v>71</v>
      </c>
      <c r="E172" s="200" t="s">
        <v>155</v>
      </c>
      <c r="F172" s="200" t="s">
        <v>303</v>
      </c>
      <c r="I172" s="192"/>
      <c r="J172" s="201">
        <f>BK172</f>
        <v>0</v>
      </c>
      <c r="L172" s="189"/>
      <c r="M172" s="194"/>
      <c r="N172" s="195"/>
      <c r="O172" s="195"/>
      <c r="P172" s="196">
        <f>SUM(P173:P182)</f>
        <v>0</v>
      </c>
      <c r="Q172" s="195"/>
      <c r="R172" s="196">
        <f>SUM(R173:R182)</f>
        <v>0.1251864</v>
      </c>
      <c r="S172" s="195"/>
      <c r="T172" s="197">
        <f>SUM(T173:T182)</f>
        <v>0</v>
      </c>
      <c r="AR172" s="190" t="s">
        <v>80</v>
      </c>
      <c r="AT172" s="198" t="s">
        <v>71</v>
      </c>
      <c r="AU172" s="198" t="s">
        <v>80</v>
      </c>
      <c r="AY172" s="190" t="s">
        <v>148</v>
      </c>
      <c r="BK172" s="199">
        <f>SUM(BK173:BK182)</f>
        <v>0</v>
      </c>
    </row>
    <row r="173" s="1" customFormat="1" ht="25.5" customHeight="1">
      <c r="B173" s="202"/>
      <c r="C173" s="203" t="s">
        <v>317</v>
      </c>
      <c r="D173" s="203" t="s">
        <v>150</v>
      </c>
      <c r="E173" s="204" t="s">
        <v>304</v>
      </c>
      <c r="F173" s="205" t="s">
        <v>305</v>
      </c>
      <c r="G173" s="206" t="s">
        <v>181</v>
      </c>
      <c r="H173" s="207">
        <v>6.5999999999999996</v>
      </c>
      <c r="I173" s="208"/>
      <c r="J173" s="209">
        <f>ROUND(I173*H173,2)</f>
        <v>0</v>
      </c>
      <c r="K173" s="205" t="s">
        <v>5</v>
      </c>
      <c r="L173" s="47"/>
      <c r="M173" s="210" t="s">
        <v>5</v>
      </c>
      <c r="N173" s="211" t="s">
        <v>43</v>
      </c>
      <c r="O173" s="48"/>
      <c r="P173" s="212">
        <f>O173*H173</f>
        <v>0</v>
      </c>
      <c r="Q173" s="212">
        <v>0</v>
      </c>
      <c r="R173" s="212">
        <f>Q173*H173</f>
        <v>0</v>
      </c>
      <c r="S173" s="212">
        <v>0</v>
      </c>
      <c r="T173" s="213">
        <f>S173*H173</f>
        <v>0</v>
      </c>
      <c r="AR173" s="25" t="s">
        <v>155</v>
      </c>
      <c r="AT173" s="25" t="s">
        <v>150</v>
      </c>
      <c r="AU173" s="25" t="s">
        <v>83</v>
      </c>
      <c r="AY173" s="25" t="s">
        <v>148</v>
      </c>
      <c r="BE173" s="214">
        <f>IF(N173="základní",J173,0)</f>
        <v>0</v>
      </c>
      <c r="BF173" s="214">
        <f>IF(N173="snížená",J173,0)</f>
        <v>0</v>
      </c>
      <c r="BG173" s="214">
        <f>IF(N173="zákl. přenesená",J173,0)</f>
        <v>0</v>
      </c>
      <c r="BH173" s="214">
        <f>IF(N173="sníž. přenesená",J173,0)</f>
        <v>0</v>
      </c>
      <c r="BI173" s="214">
        <f>IF(N173="nulová",J173,0)</f>
        <v>0</v>
      </c>
      <c r="BJ173" s="25" t="s">
        <v>80</v>
      </c>
      <c r="BK173" s="214">
        <f>ROUND(I173*H173,2)</f>
        <v>0</v>
      </c>
      <c r="BL173" s="25" t="s">
        <v>155</v>
      </c>
      <c r="BM173" s="25" t="s">
        <v>306</v>
      </c>
    </row>
    <row r="174" s="1" customFormat="1">
      <c r="B174" s="47"/>
      <c r="D174" s="215" t="s">
        <v>157</v>
      </c>
      <c r="F174" s="216" t="s">
        <v>305</v>
      </c>
      <c r="I174" s="176"/>
      <c r="L174" s="47"/>
      <c r="M174" s="217"/>
      <c r="N174" s="48"/>
      <c r="O174" s="48"/>
      <c r="P174" s="48"/>
      <c r="Q174" s="48"/>
      <c r="R174" s="48"/>
      <c r="S174" s="48"/>
      <c r="T174" s="86"/>
      <c r="AT174" s="25" t="s">
        <v>157</v>
      </c>
      <c r="AU174" s="25" t="s">
        <v>83</v>
      </c>
    </row>
    <row r="175" s="12" customFormat="1">
      <c r="B175" s="225"/>
      <c r="D175" s="215" t="s">
        <v>159</v>
      </c>
      <c r="E175" s="226" t="s">
        <v>5</v>
      </c>
      <c r="F175" s="227" t="s">
        <v>1177</v>
      </c>
      <c r="H175" s="228">
        <v>6.5999999999999996</v>
      </c>
      <c r="I175" s="229"/>
      <c r="L175" s="225"/>
      <c r="M175" s="230"/>
      <c r="N175" s="231"/>
      <c r="O175" s="231"/>
      <c r="P175" s="231"/>
      <c r="Q175" s="231"/>
      <c r="R175" s="231"/>
      <c r="S175" s="231"/>
      <c r="T175" s="232"/>
      <c r="AT175" s="226" t="s">
        <v>159</v>
      </c>
      <c r="AU175" s="226" t="s">
        <v>83</v>
      </c>
      <c r="AV175" s="12" t="s">
        <v>83</v>
      </c>
      <c r="AW175" s="12" t="s">
        <v>35</v>
      </c>
      <c r="AX175" s="12" t="s">
        <v>72</v>
      </c>
      <c r="AY175" s="226" t="s">
        <v>148</v>
      </c>
    </row>
    <row r="176" s="13" customFormat="1">
      <c r="B176" s="233"/>
      <c r="D176" s="215" t="s">
        <v>159</v>
      </c>
      <c r="E176" s="234" t="s">
        <v>5</v>
      </c>
      <c r="F176" s="235" t="s">
        <v>186</v>
      </c>
      <c r="H176" s="236">
        <v>6.5999999999999996</v>
      </c>
      <c r="I176" s="237"/>
      <c r="L176" s="233"/>
      <c r="M176" s="238"/>
      <c r="N176" s="239"/>
      <c r="O176" s="239"/>
      <c r="P176" s="239"/>
      <c r="Q176" s="239"/>
      <c r="R176" s="239"/>
      <c r="S176" s="239"/>
      <c r="T176" s="240"/>
      <c r="AT176" s="234" t="s">
        <v>159</v>
      </c>
      <c r="AU176" s="234" t="s">
        <v>83</v>
      </c>
      <c r="AV176" s="13" t="s">
        <v>155</v>
      </c>
      <c r="AW176" s="13" t="s">
        <v>35</v>
      </c>
      <c r="AX176" s="13" t="s">
        <v>80</v>
      </c>
      <c r="AY176" s="234" t="s">
        <v>148</v>
      </c>
    </row>
    <row r="177" s="1" customFormat="1" ht="16.5" customHeight="1">
      <c r="B177" s="202"/>
      <c r="C177" s="203" t="s">
        <v>324</v>
      </c>
      <c r="D177" s="203" t="s">
        <v>150</v>
      </c>
      <c r="E177" s="204" t="s">
        <v>312</v>
      </c>
      <c r="F177" s="205" t="s">
        <v>313</v>
      </c>
      <c r="G177" s="206" t="s">
        <v>181</v>
      </c>
      <c r="H177" s="207">
        <v>0.053999999999999999</v>
      </c>
      <c r="I177" s="208"/>
      <c r="J177" s="209">
        <f>ROUND(I177*H177,2)</f>
        <v>0</v>
      </c>
      <c r="K177" s="205" t="s">
        <v>154</v>
      </c>
      <c r="L177" s="47"/>
      <c r="M177" s="210" t="s">
        <v>5</v>
      </c>
      <c r="N177" s="211" t="s">
        <v>43</v>
      </c>
      <c r="O177" s="48"/>
      <c r="P177" s="212">
        <f>O177*H177</f>
        <v>0</v>
      </c>
      <c r="Q177" s="212">
        <v>2.234</v>
      </c>
      <c r="R177" s="212">
        <f>Q177*H177</f>
        <v>0.12063599999999999</v>
      </c>
      <c r="S177" s="212">
        <v>0</v>
      </c>
      <c r="T177" s="213">
        <f>S177*H177</f>
        <v>0</v>
      </c>
      <c r="AR177" s="25" t="s">
        <v>155</v>
      </c>
      <c r="AT177" s="25" t="s">
        <v>150</v>
      </c>
      <c r="AU177" s="25" t="s">
        <v>83</v>
      </c>
      <c r="AY177" s="25" t="s">
        <v>148</v>
      </c>
      <c r="BE177" s="214">
        <f>IF(N177="základní",J177,0)</f>
        <v>0</v>
      </c>
      <c r="BF177" s="214">
        <f>IF(N177="snížená",J177,0)</f>
        <v>0</v>
      </c>
      <c r="BG177" s="214">
        <f>IF(N177="zákl. přenesená",J177,0)</f>
        <v>0</v>
      </c>
      <c r="BH177" s="214">
        <f>IF(N177="sníž. přenesená",J177,0)</f>
        <v>0</v>
      </c>
      <c r="BI177" s="214">
        <f>IF(N177="nulová",J177,0)</f>
        <v>0</v>
      </c>
      <c r="BJ177" s="25" t="s">
        <v>80</v>
      </c>
      <c r="BK177" s="214">
        <f>ROUND(I177*H177,2)</f>
        <v>0</v>
      </c>
      <c r="BL177" s="25" t="s">
        <v>155</v>
      </c>
      <c r="BM177" s="25" t="s">
        <v>314</v>
      </c>
    </row>
    <row r="178" s="1" customFormat="1">
      <c r="B178" s="47"/>
      <c r="D178" s="215" t="s">
        <v>157</v>
      </c>
      <c r="F178" s="216" t="s">
        <v>315</v>
      </c>
      <c r="I178" s="176"/>
      <c r="L178" s="47"/>
      <c r="M178" s="217"/>
      <c r="N178" s="48"/>
      <c r="O178" s="48"/>
      <c r="P178" s="48"/>
      <c r="Q178" s="48"/>
      <c r="R178" s="48"/>
      <c r="S178" s="48"/>
      <c r="T178" s="86"/>
      <c r="AT178" s="25" t="s">
        <v>157</v>
      </c>
      <c r="AU178" s="25" t="s">
        <v>83</v>
      </c>
    </row>
    <row r="179" s="12" customFormat="1">
      <c r="B179" s="225"/>
      <c r="D179" s="215" t="s">
        <v>159</v>
      </c>
      <c r="E179" s="226" t="s">
        <v>5</v>
      </c>
      <c r="F179" s="227" t="s">
        <v>1202</v>
      </c>
      <c r="H179" s="228">
        <v>0.053999999999999999</v>
      </c>
      <c r="I179" s="229"/>
      <c r="L179" s="225"/>
      <c r="M179" s="230"/>
      <c r="N179" s="231"/>
      <c r="O179" s="231"/>
      <c r="P179" s="231"/>
      <c r="Q179" s="231"/>
      <c r="R179" s="231"/>
      <c r="S179" s="231"/>
      <c r="T179" s="232"/>
      <c r="AT179" s="226" t="s">
        <v>159</v>
      </c>
      <c r="AU179" s="226" t="s">
        <v>83</v>
      </c>
      <c r="AV179" s="12" t="s">
        <v>83</v>
      </c>
      <c r="AW179" s="12" t="s">
        <v>35</v>
      </c>
      <c r="AX179" s="12" t="s">
        <v>80</v>
      </c>
      <c r="AY179" s="226" t="s">
        <v>148</v>
      </c>
    </row>
    <row r="180" s="1" customFormat="1" ht="16.5" customHeight="1">
      <c r="B180" s="202"/>
      <c r="C180" s="203" t="s">
        <v>330</v>
      </c>
      <c r="D180" s="203" t="s">
        <v>150</v>
      </c>
      <c r="E180" s="204" t="s">
        <v>318</v>
      </c>
      <c r="F180" s="205" t="s">
        <v>319</v>
      </c>
      <c r="G180" s="206" t="s">
        <v>229</v>
      </c>
      <c r="H180" s="207">
        <v>0.71999999999999997</v>
      </c>
      <c r="I180" s="208"/>
      <c r="J180" s="209">
        <f>ROUND(I180*H180,2)</f>
        <v>0</v>
      </c>
      <c r="K180" s="205" t="s">
        <v>154</v>
      </c>
      <c r="L180" s="47"/>
      <c r="M180" s="210" t="s">
        <v>5</v>
      </c>
      <c r="N180" s="211" t="s">
        <v>43</v>
      </c>
      <c r="O180" s="48"/>
      <c r="P180" s="212">
        <f>O180*H180</f>
        <v>0</v>
      </c>
      <c r="Q180" s="212">
        <v>0.0063200000000000001</v>
      </c>
      <c r="R180" s="212">
        <f>Q180*H180</f>
        <v>0.0045503999999999996</v>
      </c>
      <c r="S180" s="212">
        <v>0</v>
      </c>
      <c r="T180" s="213">
        <f>S180*H180</f>
        <v>0</v>
      </c>
      <c r="AR180" s="25" t="s">
        <v>155</v>
      </c>
      <c r="AT180" s="25" t="s">
        <v>150</v>
      </c>
      <c r="AU180" s="25" t="s">
        <v>83</v>
      </c>
      <c r="AY180" s="25" t="s">
        <v>148</v>
      </c>
      <c r="BE180" s="214">
        <f>IF(N180="základní",J180,0)</f>
        <v>0</v>
      </c>
      <c r="BF180" s="214">
        <f>IF(N180="snížená",J180,0)</f>
        <v>0</v>
      </c>
      <c r="BG180" s="214">
        <f>IF(N180="zákl. přenesená",J180,0)</f>
        <v>0</v>
      </c>
      <c r="BH180" s="214">
        <f>IF(N180="sníž. přenesená",J180,0)</f>
        <v>0</v>
      </c>
      <c r="BI180" s="214">
        <f>IF(N180="nulová",J180,0)</f>
        <v>0</v>
      </c>
      <c r="BJ180" s="25" t="s">
        <v>80</v>
      </c>
      <c r="BK180" s="214">
        <f>ROUND(I180*H180,2)</f>
        <v>0</v>
      </c>
      <c r="BL180" s="25" t="s">
        <v>155</v>
      </c>
      <c r="BM180" s="25" t="s">
        <v>320</v>
      </c>
    </row>
    <row r="181" s="1" customFormat="1">
      <c r="B181" s="47"/>
      <c r="D181" s="215" t="s">
        <v>157</v>
      </c>
      <c r="F181" s="216" t="s">
        <v>321</v>
      </c>
      <c r="I181" s="176"/>
      <c r="L181" s="47"/>
      <c r="M181" s="217"/>
      <c r="N181" s="48"/>
      <c r="O181" s="48"/>
      <c r="P181" s="48"/>
      <c r="Q181" s="48"/>
      <c r="R181" s="48"/>
      <c r="S181" s="48"/>
      <c r="T181" s="86"/>
      <c r="AT181" s="25" t="s">
        <v>157</v>
      </c>
      <c r="AU181" s="25" t="s">
        <v>83</v>
      </c>
    </row>
    <row r="182" s="12" customFormat="1">
      <c r="B182" s="225"/>
      <c r="D182" s="215" t="s">
        <v>159</v>
      </c>
      <c r="E182" s="226" t="s">
        <v>5</v>
      </c>
      <c r="F182" s="227" t="s">
        <v>1203</v>
      </c>
      <c r="H182" s="228">
        <v>0.71999999999999997</v>
      </c>
      <c r="I182" s="229"/>
      <c r="L182" s="225"/>
      <c r="M182" s="230"/>
      <c r="N182" s="231"/>
      <c r="O182" s="231"/>
      <c r="P182" s="231"/>
      <c r="Q182" s="231"/>
      <c r="R182" s="231"/>
      <c r="S182" s="231"/>
      <c r="T182" s="232"/>
      <c r="AT182" s="226" t="s">
        <v>159</v>
      </c>
      <c r="AU182" s="226" t="s">
        <v>83</v>
      </c>
      <c r="AV182" s="12" t="s">
        <v>83</v>
      </c>
      <c r="AW182" s="12" t="s">
        <v>35</v>
      </c>
      <c r="AX182" s="12" t="s">
        <v>80</v>
      </c>
      <c r="AY182" s="226" t="s">
        <v>148</v>
      </c>
    </row>
    <row r="183" s="10" customFormat="1" ht="29.88" customHeight="1">
      <c r="B183" s="189"/>
      <c r="D183" s="190" t="s">
        <v>71</v>
      </c>
      <c r="E183" s="200" t="s">
        <v>214</v>
      </c>
      <c r="F183" s="200" t="s">
        <v>323</v>
      </c>
      <c r="I183" s="192"/>
      <c r="J183" s="201">
        <f>BK183</f>
        <v>0</v>
      </c>
      <c r="L183" s="189"/>
      <c r="M183" s="194"/>
      <c r="N183" s="195"/>
      <c r="O183" s="195"/>
      <c r="P183" s="196">
        <f>SUM(P184:P242)</f>
        <v>0</v>
      </c>
      <c r="Q183" s="195"/>
      <c r="R183" s="196">
        <f>SUM(R184:R242)</f>
        <v>11.632659499999997</v>
      </c>
      <c r="S183" s="195"/>
      <c r="T183" s="197">
        <f>SUM(T184:T242)</f>
        <v>0</v>
      </c>
      <c r="AR183" s="190" t="s">
        <v>80</v>
      </c>
      <c r="AT183" s="198" t="s">
        <v>71</v>
      </c>
      <c r="AU183" s="198" t="s">
        <v>80</v>
      </c>
      <c r="AY183" s="190" t="s">
        <v>148</v>
      </c>
      <c r="BK183" s="199">
        <f>SUM(BK184:BK242)</f>
        <v>0</v>
      </c>
    </row>
    <row r="184" s="1" customFormat="1" ht="25.5" customHeight="1">
      <c r="B184" s="202"/>
      <c r="C184" s="203" t="s">
        <v>336</v>
      </c>
      <c r="D184" s="203" t="s">
        <v>150</v>
      </c>
      <c r="E184" s="204" t="s">
        <v>325</v>
      </c>
      <c r="F184" s="205" t="s">
        <v>326</v>
      </c>
      <c r="G184" s="206" t="s">
        <v>171</v>
      </c>
      <c r="H184" s="207">
        <v>44</v>
      </c>
      <c r="I184" s="208"/>
      <c r="J184" s="209">
        <f>ROUND(I184*H184,2)</f>
        <v>0</v>
      </c>
      <c r="K184" s="205" t="s">
        <v>154</v>
      </c>
      <c r="L184" s="47"/>
      <c r="M184" s="210" t="s">
        <v>5</v>
      </c>
      <c r="N184" s="211" t="s">
        <v>43</v>
      </c>
      <c r="O184" s="48"/>
      <c r="P184" s="212">
        <f>O184*H184</f>
        <v>0</v>
      </c>
      <c r="Q184" s="212">
        <v>0.22656999999999999</v>
      </c>
      <c r="R184" s="212">
        <f>Q184*H184</f>
        <v>9.9690799999999999</v>
      </c>
      <c r="S184" s="212">
        <v>0</v>
      </c>
      <c r="T184" s="213">
        <f>S184*H184</f>
        <v>0</v>
      </c>
      <c r="AR184" s="25" t="s">
        <v>155</v>
      </c>
      <c r="AT184" s="25" t="s">
        <v>150</v>
      </c>
      <c r="AU184" s="25" t="s">
        <v>83</v>
      </c>
      <c r="AY184" s="25" t="s">
        <v>148</v>
      </c>
      <c r="BE184" s="214">
        <f>IF(N184="základní",J184,0)</f>
        <v>0</v>
      </c>
      <c r="BF184" s="214">
        <f>IF(N184="snížená",J184,0)</f>
        <v>0</v>
      </c>
      <c r="BG184" s="214">
        <f>IF(N184="zákl. přenesená",J184,0)</f>
        <v>0</v>
      </c>
      <c r="BH184" s="214">
        <f>IF(N184="sníž. přenesená",J184,0)</f>
        <v>0</v>
      </c>
      <c r="BI184" s="214">
        <f>IF(N184="nulová",J184,0)</f>
        <v>0</v>
      </c>
      <c r="BJ184" s="25" t="s">
        <v>80</v>
      </c>
      <c r="BK184" s="214">
        <f>ROUND(I184*H184,2)</f>
        <v>0</v>
      </c>
      <c r="BL184" s="25" t="s">
        <v>155</v>
      </c>
      <c r="BM184" s="25" t="s">
        <v>327</v>
      </c>
    </row>
    <row r="185" s="1" customFormat="1">
      <c r="B185" s="47"/>
      <c r="D185" s="215" t="s">
        <v>157</v>
      </c>
      <c r="F185" s="216" t="s">
        <v>328</v>
      </c>
      <c r="I185" s="176"/>
      <c r="L185" s="47"/>
      <c r="M185" s="217"/>
      <c r="N185" s="48"/>
      <c r="O185" s="48"/>
      <c r="P185" s="48"/>
      <c r="Q185" s="48"/>
      <c r="R185" s="48"/>
      <c r="S185" s="48"/>
      <c r="T185" s="86"/>
      <c r="AT185" s="25" t="s">
        <v>157</v>
      </c>
      <c r="AU185" s="25" t="s">
        <v>83</v>
      </c>
    </row>
    <row r="186" s="12" customFormat="1">
      <c r="B186" s="225"/>
      <c r="D186" s="215" t="s">
        <v>159</v>
      </c>
      <c r="E186" s="226" t="s">
        <v>5</v>
      </c>
      <c r="F186" s="227" t="s">
        <v>1204</v>
      </c>
      <c r="H186" s="228">
        <v>44</v>
      </c>
      <c r="I186" s="229"/>
      <c r="L186" s="225"/>
      <c r="M186" s="230"/>
      <c r="N186" s="231"/>
      <c r="O186" s="231"/>
      <c r="P186" s="231"/>
      <c r="Q186" s="231"/>
      <c r="R186" s="231"/>
      <c r="S186" s="231"/>
      <c r="T186" s="232"/>
      <c r="AT186" s="226" t="s">
        <v>159</v>
      </c>
      <c r="AU186" s="226" t="s">
        <v>83</v>
      </c>
      <c r="AV186" s="12" t="s">
        <v>83</v>
      </c>
      <c r="AW186" s="12" t="s">
        <v>35</v>
      </c>
      <c r="AX186" s="12" t="s">
        <v>80</v>
      </c>
      <c r="AY186" s="226" t="s">
        <v>148</v>
      </c>
    </row>
    <row r="187" s="1" customFormat="1" ht="25.5" customHeight="1">
      <c r="B187" s="202"/>
      <c r="C187" s="203" t="s">
        <v>342</v>
      </c>
      <c r="D187" s="203" t="s">
        <v>150</v>
      </c>
      <c r="E187" s="204" t="s">
        <v>1205</v>
      </c>
      <c r="F187" s="205" t="s">
        <v>1091</v>
      </c>
      <c r="G187" s="206" t="s">
        <v>171</v>
      </c>
      <c r="H187" s="207">
        <v>43.68</v>
      </c>
      <c r="I187" s="208"/>
      <c r="J187" s="209">
        <f>ROUND(I187*H187,2)</f>
        <v>0</v>
      </c>
      <c r="K187" s="205" t="s">
        <v>154</v>
      </c>
      <c r="L187" s="47"/>
      <c r="M187" s="210" t="s">
        <v>5</v>
      </c>
      <c r="N187" s="211" t="s">
        <v>43</v>
      </c>
      <c r="O187" s="48"/>
      <c r="P187" s="212">
        <f>O187*H187</f>
        <v>0</v>
      </c>
      <c r="Q187" s="212">
        <v>0</v>
      </c>
      <c r="R187" s="212">
        <f>Q187*H187</f>
        <v>0</v>
      </c>
      <c r="S187" s="212">
        <v>0</v>
      </c>
      <c r="T187" s="213">
        <f>S187*H187</f>
        <v>0</v>
      </c>
      <c r="AR187" s="25" t="s">
        <v>155</v>
      </c>
      <c r="AT187" s="25" t="s">
        <v>150</v>
      </c>
      <c r="AU187" s="25" t="s">
        <v>83</v>
      </c>
      <c r="AY187" s="25" t="s">
        <v>148</v>
      </c>
      <c r="BE187" s="214">
        <f>IF(N187="základní",J187,0)</f>
        <v>0</v>
      </c>
      <c r="BF187" s="214">
        <f>IF(N187="snížená",J187,0)</f>
        <v>0</v>
      </c>
      <c r="BG187" s="214">
        <f>IF(N187="zákl. přenesená",J187,0)</f>
        <v>0</v>
      </c>
      <c r="BH187" s="214">
        <f>IF(N187="sníž. přenesená",J187,0)</f>
        <v>0</v>
      </c>
      <c r="BI187" s="214">
        <f>IF(N187="nulová",J187,0)</f>
        <v>0</v>
      </c>
      <c r="BJ187" s="25" t="s">
        <v>80</v>
      </c>
      <c r="BK187" s="214">
        <f>ROUND(I187*H187,2)</f>
        <v>0</v>
      </c>
      <c r="BL187" s="25" t="s">
        <v>155</v>
      </c>
      <c r="BM187" s="25" t="s">
        <v>1206</v>
      </c>
    </row>
    <row r="188" s="12" customFormat="1">
      <c r="B188" s="225"/>
      <c r="D188" s="215" t="s">
        <v>159</v>
      </c>
      <c r="E188" s="226" t="s">
        <v>5</v>
      </c>
      <c r="F188" s="227" t="s">
        <v>1207</v>
      </c>
      <c r="H188" s="228">
        <v>43.68</v>
      </c>
      <c r="I188" s="229"/>
      <c r="L188" s="225"/>
      <c r="M188" s="230"/>
      <c r="N188" s="231"/>
      <c r="O188" s="231"/>
      <c r="P188" s="231"/>
      <c r="Q188" s="231"/>
      <c r="R188" s="231"/>
      <c r="S188" s="231"/>
      <c r="T188" s="232"/>
      <c r="AT188" s="226" t="s">
        <v>159</v>
      </c>
      <c r="AU188" s="226" t="s">
        <v>83</v>
      </c>
      <c r="AV188" s="12" t="s">
        <v>83</v>
      </c>
      <c r="AW188" s="12" t="s">
        <v>35</v>
      </c>
      <c r="AX188" s="12" t="s">
        <v>80</v>
      </c>
      <c r="AY188" s="226" t="s">
        <v>148</v>
      </c>
    </row>
    <row r="189" s="1" customFormat="1" ht="16.5" customHeight="1">
      <c r="B189" s="202"/>
      <c r="C189" s="249" t="s">
        <v>348</v>
      </c>
      <c r="D189" s="249" t="s">
        <v>270</v>
      </c>
      <c r="E189" s="250" t="s">
        <v>1208</v>
      </c>
      <c r="F189" s="251" t="s">
        <v>1209</v>
      </c>
      <c r="G189" s="252" t="s">
        <v>171</v>
      </c>
      <c r="H189" s="253">
        <v>44.335000000000001</v>
      </c>
      <c r="I189" s="254"/>
      <c r="J189" s="255">
        <f>ROUND(I189*H189,2)</f>
        <v>0</v>
      </c>
      <c r="K189" s="251" t="s">
        <v>5</v>
      </c>
      <c r="L189" s="256"/>
      <c r="M189" s="257" t="s">
        <v>5</v>
      </c>
      <c r="N189" s="258" t="s">
        <v>43</v>
      </c>
      <c r="O189" s="48"/>
      <c r="P189" s="212">
        <f>O189*H189</f>
        <v>0</v>
      </c>
      <c r="Q189" s="212">
        <v>0.00106</v>
      </c>
      <c r="R189" s="212">
        <f>Q189*H189</f>
        <v>0.046995099999999998</v>
      </c>
      <c r="S189" s="212">
        <v>0</v>
      </c>
      <c r="T189" s="213">
        <f>S189*H189</f>
        <v>0</v>
      </c>
      <c r="AR189" s="25" t="s">
        <v>214</v>
      </c>
      <c r="AT189" s="25" t="s">
        <v>270</v>
      </c>
      <c r="AU189" s="25" t="s">
        <v>83</v>
      </c>
      <c r="AY189" s="25" t="s">
        <v>148</v>
      </c>
      <c r="BE189" s="214">
        <f>IF(N189="základní",J189,0)</f>
        <v>0</v>
      </c>
      <c r="BF189" s="214">
        <f>IF(N189="snížená",J189,0)</f>
        <v>0</v>
      </c>
      <c r="BG189" s="214">
        <f>IF(N189="zákl. přenesená",J189,0)</f>
        <v>0</v>
      </c>
      <c r="BH189" s="214">
        <f>IF(N189="sníž. přenesená",J189,0)</f>
        <v>0</v>
      </c>
      <c r="BI189" s="214">
        <f>IF(N189="nulová",J189,0)</f>
        <v>0</v>
      </c>
      <c r="BJ189" s="25" t="s">
        <v>80</v>
      </c>
      <c r="BK189" s="214">
        <f>ROUND(I189*H189,2)</f>
        <v>0</v>
      </c>
      <c r="BL189" s="25" t="s">
        <v>155</v>
      </c>
      <c r="BM189" s="25" t="s">
        <v>1210</v>
      </c>
    </row>
    <row r="190" s="1" customFormat="1">
      <c r="B190" s="47"/>
      <c r="D190" s="215" t="s">
        <v>157</v>
      </c>
      <c r="F190" s="216" t="s">
        <v>1209</v>
      </c>
      <c r="I190" s="176"/>
      <c r="L190" s="47"/>
      <c r="M190" s="217"/>
      <c r="N190" s="48"/>
      <c r="O190" s="48"/>
      <c r="P190" s="48"/>
      <c r="Q190" s="48"/>
      <c r="R190" s="48"/>
      <c r="S190" s="48"/>
      <c r="T190" s="86"/>
      <c r="AT190" s="25" t="s">
        <v>157</v>
      </c>
      <c r="AU190" s="25" t="s">
        <v>83</v>
      </c>
    </row>
    <row r="191" s="12" customFormat="1">
      <c r="B191" s="225"/>
      <c r="D191" s="215" t="s">
        <v>159</v>
      </c>
      <c r="E191" s="226" t="s">
        <v>5</v>
      </c>
      <c r="F191" s="227" t="s">
        <v>1211</v>
      </c>
      <c r="H191" s="228">
        <v>44.335000000000001</v>
      </c>
      <c r="I191" s="229"/>
      <c r="L191" s="225"/>
      <c r="M191" s="230"/>
      <c r="N191" s="231"/>
      <c r="O191" s="231"/>
      <c r="P191" s="231"/>
      <c r="Q191" s="231"/>
      <c r="R191" s="231"/>
      <c r="S191" s="231"/>
      <c r="T191" s="232"/>
      <c r="AT191" s="226" t="s">
        <v>159</v>
      </c>
      <c r="AU191" s="226" t="s">
        <v>83</v>
      </c>
      <c r="AV191" s="12" t="s">
        <v>83</v>
      </c>
      <c r="AW191" s="12" t="s">
        <v>35</v>
      </c>
      <c r="AX191" s="12" t="s">
        <v>80</v>
      </c>
      <c r="AY191" s="226" t="s">
        <v>148</v>
      </c>
    </row>
    <row r="192" s="1" customFormat="1" ht="16.5" customHeight="1">
      <c r="B192" s="202"/>
      <c r="C192" s="203" t="s">
        <v>353</v>
      </c>
      <c r="D192" s="203" t="s">
        <v>150</v>
      </c>
      <c r="E192" s="204" t="s">
        <v>743</v>
      </c>
      <c r="F192" s="205" t="s">
        <v>744</v>
      </c>
      <c r="G192" s="206" t="s">
        <v>171</v>
      </c>
      <c r="H192" s="207">
        <v>43.68</v>
      </c>
      <c r="I192" s="208"/>
      <c r="J192" s="209">
        <f>ROUND(I192*H192,2)</f>
        <v>0</v>
      </c>
      <c r="K192" s="205" t="s">
        <v>154</v>
      </c>
      <c r="L192" s="47"/>
      <c r="M192" s="210" t="s">
        <v>5</v>
      </c>
      <c r="N192" s="211" t="s">
        <v>43</v>
      </c>
      <c r="O192" s="48"/>
      <c r="P192" s="212">
        <f>O192*H192</f>
        <v>0</v>
      </c>
      <c r="Q192" s="212">
        <v>0</v>
      </c>
      <c r="R192" s="212">
        <f>Q192*H192</f>
        <v>0</v>
      </c>
      <c r="S192" s="212">
        <v>0</v>
      </c>
      <c r="T192" s="213">
        <f>S192*H192</f>
        <v>0</v>
      </c>
      <c r="AR192" s="25" t="s">
        <v>155</v>
      </c>
      <c r="AT192" s="25" t="s">
        <v>150</v>
      </c>
      <c r="AU192" s="25" t="s">
        <v>83</v>
      </c>
      <c r="AY192" s="25" t="s">
        <v>148</v>
      </c>
      <c r="BE192" s="214">
        <f>IF(N192="základní",J192,0)</f>
        <v>0</v>
      </c>
      <c r="BF192" s="214">
        <f>IF(N192="snížená",J192,0)</f>
        <v>0</v>
      </c>
      <c r="BG192" s="214">
        <f>IF(N192="zákl. přenesená",J192,0)</f>
        <v>0</v>
      </c>
      <c r="BH192" s="214">
        <f>IF(N192="sníž. přenesená",J192,0)</f>
        <v>0</v>
      </c>
      <c r="BI192" s="214">
        <f>IF(N192="nulová",J192,0)</f>
        <v>0</v>
      </c>
      <c r="BJ192" s="25" t="s">
        <v>80</v>
      </c>
      <c r="BK192" s="214">
        <f>ROUND(I192*H192,2)</f>
        <v>0</v>
      </c>
      <c r="BL192" s="25" t="s">
        <v>155</v>
      </c>
      <c r="BM192" s="25" t="s">
        <v>1212</v>
      </c>
    </row>
    <row r="193" s="1" customFormat="1">
      <c r="B193" s="47"/>
      <c r="D193" s="215" t="s">
        <v>157</v>
      </c>
      <c r="F193" s="216" t="s">
        <v>744</v>
      </c>
      <c r="I193" s="176"/>
      <c r="L193" s="47"/>
      <c r="M193" s="217"/>
      <c r="N193" s="48"/>
      <c r="O193" s="48"/>
      <c r="P193" s="48"/>
      <c r="Q193" s="48"/>
      <c r="R193" s="48"/>
      <c r="S193" s="48"/>
      <c r="T193" s="86"/>
      <c r="AT193" s="25" t="s">
        <v>157</v>
      </c>
      <c r="AU193" s="25" t="s">
        <v>83</v>
      </c>
    </row>
    <row r="194" s="1" customFormat="1" ht="16.5" customHeight="1">
      <c r="B194" s="202"/>
      <c r="C194" s="203" t="s">
        <v>358</v>
      </c>
      <c r="D194" s="203" t="s">
        <v>150</v>
      </c>
      <c r="E194" s="204" t="s">
        <v>359</v>
      </c>
      <c r="F194" s="205" t="s">
        <v>360</v>
      </c>
      <c r="G194" s="206" t="s">
        <v>171</v>
      </c>
      <c r="H194" s="207">
        <v>43.68</v>
      </c>
      <c r="I194" s="208"/>
      <c r="J194" s="209">
        <f>ROUND(I194*H194,2)</f>
        <v>0</v>
      </c>
      <c r="K194" s="205" t="s">
        <v>154</v>
      </c>
      <c r="L194" s="47"/>
      <c r="M194" s="210" t="s">
        <v>5</v>
      </c>
      <c r="N194" s="211" t="s">
        <v>43</v>
      </c>
      <c r="O194" s="48"/>
      <c r="P194" s="212">
        <f>O194*H194</f>
        <v>0</v>
      </c>
      <c r="Q194" s="212">
        <v>0</v>
      </c>
      <c r="R194" s="212">
        <f>Q194*H194</f>
        <v>0</v>
      </c>
      <c r="S194" s="212">
        <v>0</v>
      </c>
      <c r="T194" s="213">
        <f>S194*H194</f>
        <v>0</v>
      </c>
      <c r="AR194" s="25" t="s">
        <v>155</v>
      </c>
      <c r="AT194" s="25" t="s">
        <v>150</v>
      </c>
      <c r="AU194" s="25" t="s">
        <v>83</v>
      </c>
      <c r="AY194" s="25" t="s">
        <v>148</v>
      </c>
      <c r="BE194" s="214">
        <f>IF(N194="základní",J194,0)</f>
        <v>0</v>
      </c>
      <c r="BF194" s="214">
        <f>IF(N194="snížená",J194,0)</f>
        <v>0</v>
      </c>
      <c r="BG194" s="214">
        <f>IF(N194="zákl. přenesená",J194,0)</f>
        <v>0</v>
      </c>
      <c r="BH194" s="214">
        <f>IF(N194="sníž. přenesená",J194,0)</f>
        <v>0</v>
      </c>
      <c r="BI194" s="214">
        <f>IF(N194="nulová",J194,0)</f>
        <v>0</v>
      </c>
      <c r="BJ194" s="25" t="s">
        <v>80</v>
      </c>
      <c r="BK194" s="214">
        <f>ROUND(I194*H194,2)</f>
        <v>0</v>
      </c>
      <c r="BL194" s="25" t="s">
        <v>155</v>
      </c>
      <c r="BM194" s="25" t="s">
        <v>361</v>
      </c>
    </row>
    <row r="195" s="1" customFormat="1">
      <c r="B195" s="47"/>
      <c r="D195" s="215" t="s">
        <v>157</v>
      </c>
      <c r="F195" s="216" t="s">
        <v>362</v>
      </c>
      <c r="I195" s="176"/>
      <c r="L195" s="47"/>
      <c r="M195" s="217"/>
      <c r="N195" s="48"/>
      <c r="O195" s="48"/>
      <c r="P195" s="48"/>
      <c r="Q195" s="48"/>
      <c r="R195" s="48"/>
      <c r="S195" s="48"/>
      <c r="T195" s="86"/>
      <c r="AT195" s="25" t="s">
        <v>157</v>
      </c>
      <c r="AU195" s="25" t="s">
        <v>83</v>
      </c>
    </row>
    <row r="196" s="1" customFormat="1" ht="16.5" customHeight="1">
      <c r="B196" s="202"/>
      <c r="C196" s="203" t="s">
        <v>363</v>
      </c>
      <c r="D196" s="203" t="s">
        <v>150</v>
      </c>
      <c r="E196" s="204" t="s">
        <v>369</v>
      </c>
      <c r="F196" s="205" t="s">
        <v>370</v>
      </c>
      <c r="G196" s="206" t="s">
        <v>171</v>
      </c>
      <c r="H196" s="207">
        <v>49.68</v>
      </c>
      <c r="I196" s="208"/>
      <c r="J196" s="209">
        <f>ROUND(I196*H196,2)</f>
        <v>0</v>
      </c>
      <c r="K196" s="205" t="s">
        <v>154</v>
      </c>
      <c r="L196" s="47"/>
      <c r="M196" s="210" t="s">
        <v>5</v>
      </c>
      <c r="N196" s="211" t="s">
        <v>43</v>
      </c>
      <c r="O196" s="48"/>
      <c r="P196" s="212">
        <f>O196*H196</f>
        <v>0</v>
      </c>
      <c r="Q196" s="212">
        <v>0.00019000000000000001</v>
      </c>
      <c r="R196" s="212">
        <f>Q196*H196</f>
        <v>0.0094392</v>
      </c>
      <c r="S196" s="212">
        <v>0</v>
      </c>
      <c r="T196" s="213">
        <f>S196*H196</f>
        <v>0</v>
      </c>
      <c r="AR196" s="25" t="s">
        <v>155</v>
      </c>
      <c r="AT196" s="25" t="s">
        <v>150</v>
      </c>
      <c r="AU196" s="25" t="s">
        <v>83</v>
      </c>
      <c r="AY196" s="25" t="s">
        <v>148</v>
      </c>
      <c r="BE196" s="214">
        <f>IF(N196="základní",J196,0)</f>
        <v>0</v>
      </c>
      <c r="BF196" s="214">
        <f>IF(N196="snížená",J196,0)</f>
        <v>0</v>
      </c>
      <c r="BG196" s="214">
        <f>IF(N196="zákl. přenesená",J196,0)</f>
        <v>0</v>
      </c>
      <c r="BH196" s="214">
        <f>IF(N196="sníž. přenesená",J196,0)</f>
        <v>0</v>
      </c>
      <c r="BI196" s="214">
        <f>IF(N196="nulová",J196,0)</f>
        <v>0</v>
      </c>
      <c r="BJ196" s="25" t="s">
        <v>80</v>
      </c>
      <c r="BK196" s="214">
        <f>ROUND(I196*H196,2)</f>
        <v>0</v>
      </c>
      <c r="BL196" s="25" t="s">
        <v>155</v>
      </c>
      <c r="BM196" s="25" t="s">
        <v>371</v>
      </c>
    </row>
    <row r="197" s="1" customFormat="1">
      <c r="B197" s="47"/>
      <c r="D197" s="215" t="s">
        <v>157</v>
      </c>
      <c r="F197" s="216" t="s">
        <v>372</v>
      </c>
      <c r="I197" s="176"/>
      <c r="L197" s="47"/>
      <c r="M197" s="217"/>
      <c r="N197" s="48"/>
      <c r="O197" s="48"/>
      <c r="P197" s="48"/>
      <c r="Q197" s="48"/>
      <c r="R197" s="48"/>
      <c r="S197" s="48"/>
      <c r="T197" s="86"/>
      <c r="AT197" s="25" t="s">
        <v>157</v>
      </c>
      <c r="AU197" s="25" t="s">
        <v>83</v>
      </c>
    </row>
    <row r="198" s="12" customFormat="1">
      <c r="B198" s="225"/>
      <c r="D198" s="215" t="s">
        <v>159</v>
      </c>
      <c r="E198" s="226" t="s">
        <v>5</v>
      </c>
      <c r="F198" s="227" t="s">
        <v>1213</v>
      </c>
      <c r="H198" s="228">
        <v>49.68</v>
      </c>
      <c r="I198" s="229"/>
      <c r="L198" s="225"/>
      <c r="M198" s="230"/>
      <c r="N198" s="231"/>
      <c r="O198" s="231"/>
      <c r="P198" s="231"/>
      <c r="Q198" s="231"/>
      <c r="R198" s="231"/>
      <c r="S198" s="231"/>
      <c r="T198" s="232"/>
      <c r="AT198" s="226" t="s">
        <v>159</v>
      </c>
      <c r="AU198" s="226" t="s">
        <v>83</v>
      </c>
      <c r="AV198" s="12" t="s">
        <v>83</v>
      </c>
      <c r="AW198" s="12" t="s">
        <v>35</v>
      </c>
      <c r="AX198" s="12" t="s">
        <v>80</v>
      </c>
      <c r="AY198" s="226" t="s">
        <v>148</v>
      </c>
    </row>
    <row r="199" s="1" customFormat="1" ht="16.5" customHeight="1">
      <c r="B199" s="202"/>
      <c r="C199" s="203" t="s">
        <v>368</v>
      </c>
      <c r="D199" s="203" t="s">
        <v>150</v>
      </c>
      <c r="E199" s="204" t="s">
        <v>375</v>
      </c>
      <c r="F199" s="205" t="s">
        <v>376</v>
      </c>
      <c r="G199" s="206" t="s">
        <v>171</v>
      </c>
      <c r="H199" s="207">
        <v>49.68</v>
      </c>
      <c r="I199" s="208"/>
      <c r="J199" s="209">
        <f>ROUND(I199*H199,2)</f>
        <v>0</v>
      </c>
      <c r="K199" s="205" t="s">
        <v>154</v>
      </c>
      <c r="L199" s="47"/>
      <c r="M199" s="210" t="s">
        <v>5</v>
      </c>
      <c r="N199" s="211" t="s">
        <v>43</v>
      </c>
      <c r="O199" s="48"/>
      <c r="P199" s="212">
        <f>O199*H199</f>
        <v>0</v>
      </c>
      <c r="Q199" s="212">
        <v>9.0000000000000006E-05</v>
      </c>
      <c r="R199" s="212">
        <f>Q199*H199</f>
        <v>0.0044711999999999998</v>
      </c>
      <c r="S199" s="212">
        <v>0</v>
      </c>
      <c r="T199" s="213">
        <f>S199*H199</f>
        <v>0</v>
      </c>
      <c r="AR199" s="25" t="s">
        <v>155</v>
      </c>
      <c r="AT199" s="25" t="s">
        <v>150</v>
      </c>
      <c r="AU199" s="25" t="s">
        <v>83</v>
      </c>
      <c r="AY199" s="25" t="s">
        <v>148</v>
      </c>
      <c r="BE199" s="214">
        <f>IF(N199="základní",J199,0)</f>
        <v>0</v>
      </c>
      <c r="BF199" s="214">
        <f>IF(N199="snížená",J199,0)</f>
        <v>0</v>
      </c>
      <c r="BG199" s="214">
        <f>IF(N199="zákl. přenesená",J199,0)</f>
        <v>0</v>
      </c>
      <c r="BH199" s="214">
        <f>IF(N199="sníž. přenesená",J199,0)</f>
        <v>0</v>
      </c>
      <c r="BI199" s="214">
        <f>IF(N199="nulová",J199,0)</f>
        <v>0</v>
      </c>
      <c r="BJ199" s="25" t="s">
        <v>80</v>
      </c>
      <c r="BK199" s="214">
        <f>ROUND(I199*H199,2)</f>
        <v>0</v>
      </c>
      <c r="BL199" s="25" t="s">
        <v>155</v>
      </c>
      <c r="BM199" s="25" t="s">
        <v>377</v>
      </c>
    </row>
    <row r="200" s="1" customFormat="1">
      <c r="B200" s="47"/>
      <c r="D200" s="215" t="s">
        <v>157</v>
      </c>
      <c r="F200" s="216" t="s">
        <v>378</v>
      </c>
      <c r="I200" s="176"/>
      <c r="L200" s="47"/>
      <c r="M200" s="217"/>
      <c r="N200" s="48"/>
      <c r="O200" s="48"/>
      <c r="P200" s="48"/>
      <c r="Q200" s="48"/>
      <c r="R200" s="48"/>
      <c r="S200" s="48"/>
      <c r="T200" s="86"/>
      <c r="AT200" s="25" t="s">
        <v>157</v>
      </c>
      <c r="AU200" s="25" t="s">
        <v>83</v>
      </c>
    </row>
    <row r="201" s="12" customFormat="1">
      <c r="B201" s="225"/>
      <c r="D201" s="215" t="s">
        <v>159</v>
      </c>
      <c r="E201" s="226" t="s">
        <v>5</v>
      </c>
      <c r="F201" s="227" t="s">
        <v>1213</v>
      </c>
      <c r="H201" s="228">
        <v>49.68</v>
      </c>
      <c r="I201" s="229"/>
      <c r="L201" s="225"/>
      <c r="M201" s="230"/>
      <c r="N201" s="231"/>
      <c r="O201" s="231"/>
      <c r="P201" s="231"/>
      <c r="Q201" s="231"/>
      <c r="R201" s="231"/>
      <c r="S201" s="231"/>
      <c r="T201" s="232"/>
      <c r="AT201" s="226" t="s">
        <v>159</v>
      </c>
      <c r="AU201" s="226" t="s">
        <v>83</v>
      </c>
      <c r="AV201" s="12" t="s">
        <v>83</v>
      </c>
      <c r="AW201" s="12" t="s">
        <v>35</v>
      </c>
      <c r="AX201" s="12" t="s">
        <v>80</v>
      </c>
      <c r="AY201" s="226" t="s">
        <v>148</v>
      </c>
    </row>
    <row r="202" s="1" customFormat="1" ht="16.5" customHeight="1">
      <c r="B202" s="202"/>
      <c r="C202" s="203" t="s">
        <v>374</v>
      </c>
      <c r="D202" s="203" t="s">
        <v>150</v>
      </c>
      <c r="E202" s="204" t="s">
        <v>380</v>
      </c>
      <c r="F202" s="205" t="s">
        <v>381</v>
      </c>
      <c r="G202" s="206" t="s">
        <v>382</v>
      </c>
      <c r="H202" s="207">
        <v>2</v>
      </c>
      <c r="I202" s="208"/>
      <c r="J202" s="209">
        <f>ROUND(I202*H202,2)</f>
        <v>0</v>
      </c>
      <c r="K202" s="205" t="s">
        <v>154</v>
      </c>
      <c r="L202" s="47"/>
      <c r="M202" s="210" t="s">
        <v>5</v>
      </c>
      <c r="N202" s="211" t="s">
        <v>43</v>
      </c>
      <c r="O202" s="48"/>
      <c r="P202" s="212">
        <f>O202*H202</f>
        <v>0</v>
      </c>
      <c r="Q202" s="212">
        <v>0.46009</v>
      </c>
      <c r="R202" s="212">
        <f>Q202*H202</f>
        <v>0.92018</v>
      </c>
      <c r="S202" s="212">
        <v>0</v>
      </c>
      <c r="T202" s="213">
        <f>S202*H202</f>
        <v>0</v>
      </c>
      <c r="AR202" s="25" t="s">
        <v>155</v>
      </c>
      <c r="AT202" s="25" t="s">
        <v>150</v>
      </c>
      <c r="AU202" s="25" t="s">
        <v>83</v>
      </c>
      <c r="AY202" s="25" t="s">
        <v>148</v>
      </c>
      <c r="BE202" s="214">
        <f>IF(N202="základní",J202,0)</f>
        <v>0</v>
      </c>
      <c r="BF202" s="214">
        <f>IF(N202="snížená",J202,0)</f>
        <v>0</v>
      </c>
      <c r="BG202" s="214">
        <f>IF(N202="zákl. přenesená",J202,0)</f>
        <v>0</v>
      </c>
      <c r="BH202" s="214">
        <f>IF(N202="sníž. přenesená",J202,0)</f>
        <v>0</v>
      </c>
      <c r="BI202" s="214">
        <f>IF(N202="nulová",J202,0)</f>
        <v>0</v>
      </c>
      <c r="BJ202" s="25" t="s">
        <v>80</v>
      </c>
      <c r="BK202" s="214">
        <f>ROUND(I202*H202,2)</f>
        <v>0</v>
      </c>
      <c r="BL202" s="25" t="s">
        <v>155</v>
      </c>
      <c r="BM202" s="25" t="s">
        <v>383</v>
      </c>
    </row>
    <row r="203" s="1" customFormat="1">
      <c r="B203" s="47"/>
      <c r="D203" s="215" t="s">
        <v>157</v>
      </c>
      <c r="F203" s="216" t="s">
        <v>384</v>
      </c>
      <c r="I203" s="176"/>
      <c r="L203" s="47"/>
      <c r="M203" s="217"/>
      <c r="N203" s="48"/>
      <c r="O203" s="48"/>
      <c r="P203" s="48"/>
      <c r="Q203" s="48"/>
      <c r="R203" s="48"/>
      <c r="S203" s="48"/>
      <c r="T203" s="86"/>
      <c r="AT203" s="25" t="s">
        <v>157</v>
      </c>
      <c r="AU203" s="25" t="s">
        <v>83</v>
      </c>
    </row>
    <row r="204" s="1" customFormat="1" ht="25.5" customHeight="1">
      <c r="B204" s="202"/>
      <c r="C204" s="203" t="s">
        <v>379</v>
      </c>
      <c r="D204" s="203" t="s">
        <v>150</v>
      </c>
      <c r="E204" s="204" t="s">
        <v>386</v>
      </c>
      <c r="F204" s="205" t="s">
        <v>387</v>
      </c>
      <c r="G204" s="206" t="s">
        <v>382</v>
      </c>
      <c r="H204" s="207">
        <v>4</v>
      </c>
      <c r="I204" s="208"/>
      <c r="J204" s="209">
        <f>ROUND(I204*H204,2)</f>
        <v>0</v>
      </c>
      <c r="K204" s="205" t="s">
        <v>5</v>
      </c>
      <c r="L204" s="47"/>
      <c r="M204" s="210" t="s">
        <v>5</v>
      </c>
      <c r="N204" s="211" t="s">
        <v>43</v>
      </c>
      <c r="O204" s="48"/>
      <c r="P204" s="212">
        <f>O204*H204</f>
        <v>0</v>
      </c>
      <c r="Q204" s="212">
        <v>0.00016000000000000001</v>
      </c>
      <c r="R204" s="212">
        <f>Q204*H204</f>
        <v>0.00064000000000000005</v>
      </c>
      <c r="S204" s="212">
        <v>0</v>
      </c>
      <c r="T204" s="213">
        <f>S204*H204</f>
        <v>0</v>
      </c>
      <c r="AR204" s="25" t="s">
        <v>155</v>
      </c>
      <c r="AT204" s="25" t="s">
        <v>150</v>
      </c>
      <c r="AU204" s="25" t="s">
        <v>83</v>
      </c>
      <c r="AY204" s="25" t="s">
        <v>148</v>
      </c>
      <c r="BE204" s="214">
        <f>IF(N204="základní",J204,0)</f>
        <v>0</v>
      </c>
      <c r="BF204" s="214">
        <f>IF(N204="snížená",J204,0)</f>
        <v>0</v>
      </c>
      <c r="BG204" s="214">
        <f>IF(N204="zákl. přenesená",J204,0)</f>
        <v>0</v>
      </c>
      <c r="BH204" s="214">
        <f>IF(N204="sníž. přenesená",J204,0)</f>
        <v>0</v>
      </c>
      <c r="BI204" s="214">
        <f>IF(N204="nulová",J204,0)</f>
        <v>0</v>
      </c>
      <c r="BJ204" s="25" t="s">
        <v>80</v>
      </c>
      <c r="BK204" s="214">
        <f>ROUND(I204*H204,2)</f>
        <v>0</v>
      </c>
      <c r="BL204" s="25" t="s">
        <v>155</v>
      </c>
      <c r="BM204" s="25" t="s">
        <v>388</v>
      </c>
    </row>
    <row r="205" s="1" customFormat="1">
      <c r="B205" s="47"/>
      <c r="D205" s="215" t="s">
        <v>157</v>
      </c>
      <c r="F205" s="216" t="s">
        <v>389</v>
      </c>
      <c r="I205" s="176"/>
      <c r="L205" s="47"/>
      <c r="M205" s="217"/>
      <c r="N205" s="48"/>
      <c r="O205" s="48"/>
      <c r="P205" s="48"/>
      <c r="Q205" s="48"/>
      <c r="R205" s="48"/>
      <c r="S205" s="48"/>
      <c r="T205" s="86"/>
      <c r="AT205" s="25" t="s">
        <v>157</v>
      </c>
      <c r="AU205" s="25" t="s">
        <v>83</v>
      </c>
    </row>
    <row r="206" s="12" customFormat="1">
      <c r="B206" s="225"/>
      <c r="D206" s="215" t="s">
        <v>159</v>
      </c>
      <c r="E206" s="226" t="s">
        <v>5</v>
      </c>
      <c r="F206" s="227" t="s">
        <v>1214</v>
      </c>
      <c r="H206" s="228">
        <v>4</v>
      </c>
      <c r="I206" s="229"/>
      <c r="L206" s="225"/>
      <c r="M206" s="230"/>
      <c r="N206" s="231"/>
      <c r="O206" s="231"/>
      <c r="P206" s="231"/>
      <c r="Q206" s="231"/>
      <c r="R206" s="231"/>
      <c r="S206" s="231"/>
      <c r="T206" s="232"/>
      <c r="AT206" s="226" t="s">
        <v>159</v>
      </c>
      <c r="AU206" s="226" t="s">
        <v>83</v>
      </c>
      <c r="AV206" s="12" t="s">
        <v>83</v>
      </c>
      <c r="AW206" s="12" t="s">
        <v>35</v>
      </c>
      <c r="AX206" s="12" t="s">
        <v>80</v>
      </c>
      <c r="AY206" s="226" t="s">
        <v>148</v>
      </c>
    </row>
    <row r="207" s="1" customFormat="1" ht="16.5" customHeight="1">
      <c r="B207" s="202"/>
      <c r="C207" s="203" t="s">
        <v>385</v>
      </c>
      <c r="D207" s="203" t="s">
        <v>150</v>
      </c>
      <c r="E207" s="204" t="s">
        <v>392</v>
      </c>
      <c r="F207" s="205" t="s">
        <v>393</v>
      </c>
      <c r="G207" s="206" t="s">
        <v>382</v>
      </c>
      <c r="H207" s="207">
        <v>4</v>
      </c>
      <c r="I207" s="208"/>
      <c r="J207" s="209">
        <f>ROUND(I207*H207,2)</f>
        <v>0</v>
      </c>
      <c r="K207" s="205" t="s">
        <v>154</v>
      </c>
      <c r="L207" s="47"/>
      <c r="M207" s="210" t="s">
        <v>5</v>
      </c>
      <c r="N207" s="211" t="s">
        <v>43</v>
      </c>
      <c r="O207" s="48"/>
      <c r="P207" s="212">
        <f>O207*H207</f>
        <v>0</v>
      </c>
      <c r="Q207" s="212">
        <v>0.00167</v>
      </c>
      <c r="R207" s="212">
        <f>Q207*H207</f>
        <v>0.0066800000000000002</v>
      </c>
      <c r="S207" s="212">
        <v>0</v>
      </c>
      <c r="T207" s="213">
        <f>S207*H207</f>
        <v>0</v>
      </c>
      <c r="AR207" s="25" t="s">
        <v>155</v>
      </c>
      <c r="AT207" s="25" t="s">
        <v>150</v>
      </c>
      <c r="AU207" s="25" t="s">
        <v>83</v>
      </c>
      <c r="AY207" s="25" t="s">
        <v>148</v>
      </c>
      <c r="BE207" s="214">
        <f>IF(N207="základní",J207,0)</f>
        <v>0</v>
      </c>
      <c r="BF207" s="214">
        <f>IF(N207="snížená",J207,0)</f>
        <v>0</v>
      </c>
      <c r="BG207" s="214">
        <f>IF(N207="zákl. přenesená",J207,0)</f>
        <v>0</v>
      </c>
      <c r="BH207" s="214">
        <f>IF(N207="sníž. přenesená",J207,0)</f>
        <v>0</v>
      </c>
      <c r="BI207" s="214">
        <f>IF(N207="nulová",J207,0)</f>
        <v>0</v>
      </c>
      <c r="BJ207" s="25" t="s">
        <v>80</v>
      </c>
      <c r="BK207" s="214">
        <f>ROUND(I207*H207,2)</f>
        <v>0</v>
      </c>
      <c r="BL207" s="25" t="s">
        <v>155</v>
      </c>
      <c r="BM207" s="25" t="s">
        <v>394</v>
      </c>
    </row>
    <row r="208" s="1" customFormat="1">
      <c r="B208" s="47"/>
      <c r="D208" s="215" t="s">
        <v>157</v>
      </c>
      <c r="F208" s="216" t="s">
        <v>395</v>
      </c>
      <c r="I208" s="176"/>
      <c r="L208" s="47"/>
      <c r="M208" s="217"/>
      <c r="N208" s="48"/>
      <c r="O208" s="48"/>
      <c r="P208" s="48"/>
      <c r="Q208" s="48"/>
      <c r="R208" s="48"/>
      <c r="S208" s="48"/>
      <c r="T208" s="86"/>
      <c r="AT208" s="25" t="s">
        <v>157</v>
      </c>
      <c r="AU208" s="25" t="s">
        <v>83</v>
      </c>
    </row>
    <row r="209" s="1" customFormat="1" ht="16.5" customHeight="1">
      <c r="B209" s="202"/>
      <c r="C209" s="249" t="s">
        <v>391</v>
      </c>
      <c r="D209" s="249" t="s">
        <v>270</v>
      </c>
      <c r="E209" s="250" t="s">
        <v>1215</v>
      </c>
      <c r="F209" s="251" t="s">
        <v>1216</v>
      </c>
      <c r="G209" s="252" t="s">
        <v>399</v>
      </c>
      <c r="H209" s="253">
        <v>4</v>
      </c>
      <c r="I209" s="254"/>
      <c r="J209" s="255">
        <f>ROUND(I209*H209,2)</f>
        <v>0</v>
      </c>
      <c r="K209" s="251" t="s">
        <v>5</v>
      </c>
      <c r="L209" s="256"/>
      <c r="M209" s="257" t="s">
        <v>5</v>
      </c>
      <c r="N209" s="258" t="s">
        <v>43</v>
      </c>
      <c r="O209" s="48"/>
      <c r="P209" s="212">
        <f>O209*H209</f>
        <v>0</v>
      </c>
      <c r="Q209" s="212">
        <v>0.0037100000000000002</v>
      </c>
      <c r="R209" s="212">
        <f>Q209*H209</f>
        <v>0.014840000000000001</v>
      </c>
      <c r="S209" s="212">
        <v>0</v>
      </c>
      <c r="T209" s="213">
        <f>S209*H209</f>
        <v>0</v>
      </c>
      <c r="AR209" s="25" t="s">
        <v>214</v>
      </c>
      <c r="AT209" s="25" t="s">
        <v>270</v>
      </c>
      <c r="AU209" s="25" t="s">
        <v>83</v>
      </c>
      <c r="AY209" s="25" t="s">
        <v>148</v>
      </c>
      <c r="BE209" s="214">
        <f>IF(N209="základní",J209,0)</f>
        <v>0</v>
      </c>
      <c r="BF209" s="214">
        <f>IF(N209="snížená",J209,0)</f>
        <v>0</v>
      </c>
      <c r="BG209" s="214">
        <f>IF(N209="zákl. přenesená",J209,0)</f>
        <v>0</v>
      </c>
      <c r="BH209" s="214">
        <f>IF(N209="sníž. přenesená",J209,0)</f>
        <v>0</v>
      </c>
      <c r="BI209" s="214">
        <f>IF(N209="nulová",J209,0)</f>
        <v>0</v>
      </c>
      <c r="BJ209" s="25" t="s">
        <v>80</v>
      </c>
      <c r="BK209" s="214">
        <f>ROUND(I209*H209,2)</f>
        <v>0</v>
      </c>
      <c r="BL209" s="25" t="s">
        <v>155</v>
      </c>
      <c r="BM209" s="25" t="s">
        <v>1217</v>
      </c>
    </row>
    <row r="210" s="1" customFormat="1">
      <c r="B210" s="47"/>
      <c r="D210" s="215" t="s">
        <v>157</v>
      </c>
      <c r="F210" s="216" t="s">
        <v>1218</v>
      </c>
      <c r="I210" s="176"/>
      <c r="L210" s="47"/>
      <c r="M210" s="217"/>
      <c r="N210" s="48"/>
      <c r="O210" s="48"/>
      <c r="P210" s="48"/>
      <c r="Q210" s="48"/>
      <c r="R210" s="48"/>
      <c r="S210" s="48"/>
      <c r="T210" s="86"/>
      <c r="AT210" s="25" t="s">
        <v>157</v>
      </c>
      <c r="AU210" s="25" t="s">
        <v>83</v>
      </c>
    </row>
    <row r="211" s="12" customFormat="1">
      <c r="B211" s="225"/>
      <c r="D211" s="215" t="s">
        <v>159</v>
      </c>
      <c r="E211" s="226" t="s">
        <v>5</v>
      </c>
      <c r="F211" s="227" t="s">
        <v>1214</v>
      </c>
      <c r="H211" s="228">
        <v>4</v>
      </c>
      <c r="I211" s="229"/>
      <c r="L211" s="225"/>
      <c r="M211" s="230"/>
      <c r="N211" s="231"/>
      <c r="O211" s="231"/>
      <c r="P211" s="231"/>
      <c r="Q211" s="231"/>
      <c r="R211" s="231"/>
      <c r="S211" s="231"/>
      <c r="T211" s="232"/>
      <c r="AT211" s="226" t="s">
        <v>159</v>
      </c>
      <c r="AU211" s="226" t="s">
        <v>83</v>
      </c>
      <c r="AV211" s="12" t="s">
        <v>83</v>
      </c>
      <c r="AW211" s="12" t="s">
        <v>35</v>
      </c>
      <c r="AX211" s="12" t="s">
        <v>80</v>
      </c>
      <c r="AY211" s="226" t="s">
        <v>148</v>
      </c>
    </row>
    <row r="212" s="1" customFormat="1" ht="16.5" customHeight="1">
      <c r="B212" s="202"/>
      <c r="C212" s="249" t="s">
        <v>396</v>
      </c>
      <c r="D212" s="249" t="s">
        <v>270</v>
      </c>
      <c r="E212" s="250" t="s">
        <v>417</v>
      </c>
      <c r="F212" s="251" t="s">
        <v>418</v>
      </c>
      <c r="G212" s="252" t="s">
        <v>399</v>
      </c>
      <c r="H212" s="253">
        <v>80</v>
      </c>
      <c r="I212" s="254"/>
      <c r="J212" s="255">
        <f>ROUND(I212*H212,2)</f>
        <v>0</v>
      </c>
      <c r="K212" s="251" t="s">
        <v>5</v>
      </c>
      <c r="L212" s="256"/>
      <c r="M212" s="257" t="s">
        <v>5</v>
      </c>
      <c r="N212" s="258" t="s">
        <v>43</v>
      </c>
      <c r="O212" s="48"/>
      <c r="P212" s="212">
        <f>O212*H212</f>
        <v>0</v>
      </c>
      <c r="Q212" s="212">
        <v>0.00017000000000000001</v>
      </c>
      <c r="R212" s="212">
        <f>Q212*H212</f>
        <v>0.013600000000000001</v>
      </c>
      <c r="S212" s="212">
        <v>0</v>
      </c>
      <c r="T212" s="213">
        <f>S212*H212</f>
        <v>0</v>
      </c>
      <c r="AR212" s="25" t="s">
        <v>214</v>
      </c>
      <c r="AT212" s="25" t="s">
        <v>270</v>
      </c>
      <c r="AU212" s="25" t="s">
        <v>83</v>
      </c>
      <c r="AY212" s="25" t="s">
        <v>148</v>
      </c>
      <c r="BE212" s="214">
        <f>IF(N212="základní",J212,0)</f>
        <v>0</v>
      </c>
      <c r="BF212" s="214">
        <f>IF(N212="snížená",J212,0)</f>
        <v>0</v>
      </c>
      <c r="BG212" s="214">
        <f>IF(N212="zákl. přenesená",J212,0)</f>
        <v>0</v>
      </c>
      <c r="BH212" s="214">
        <f>IF(N212="sníž. přenesená",J212,0)</f>
        <v>0</v>
      </c>
      <c r="BI212" s="214">
        <f>IF(N212="nulová",J212,0)</f>
        <v>0</v>
      </c>
      <c r="BJ212" s="25" t="s">
        <v>80</v>
      </c>
      <c r="BK212" s="214">
        <f>ROUND(I212*H212,2)</f>
        <v>0</v>
      </c>
      <c r="BL212" s="25" t="s">
        <v>155</v>
      </c>
      <c r="BM212" s="25" t="s">
        <v>419</v>
      </c>
    </row>
    <row r="213" s="1" customFormat="1">
      <c r="B213" s="47"/>
      <c r="D213" s="215" t="s">
        <v>157</v>
      </c>
      <c r="F213" s="216" t="s">
        <v>420</v>
      </c>
      <c r="I213" s="176"/>
      <c r="L213" s="47"/>
      <c r="M213" s="217"/>
      <c r="N213" s="48"/>
      <c r="O213" s="48"/>
      <c r="P213" s="48"/>
      <c r="Q213" s="48"/>
      <c r="R213" s="48"/>
      <c r="S213" s="48"/>
      <c r="T213" s="86"/>
      <c r="AT213" s="25" t="s">
        <v>157</v>
      </c>
      <c r="AU213" s="25" t="s">
        <v>83</v>
      </c>
    </row>
    <row r="214" s="1" customFormat="1" ht="16.5" customHeight="1">
      <c r="B214" s="202"/>
      <c r="C214" s="203" t="s">
        <v>402</v>
      </c>
      <c r="D214" s="203" t="s">
        <v>150</v>
      </c>
      <c r="E214" s="204" t="s">
        <v>422</v>
      </c>
      <c r="F214" s="205" t="s">
        <v>423</v>
      </c>
      <c r="G214" s="206" t="s">
        <v>382</v>
      </c>
      <c r="H214" s="207">
        <v>2</v>
      </c>
      <c r="I214" s="208"/>
      <c r="J214" s="209">
        <f>ROUND(I214*H214,2)</f>
        <v>0</v>
      </c>
      <c r="K214" s="205" t="s">
        <v>154</v>
      </c>
      <c r="L214" s="47"/>
      <c r="M214" s="210" t="s">
        <v>5</v>
      </c>
      <c r="N214" s="211" t="s">
        <v>43</v>
      </c>
      <c r="O214" s="48"/>
      <c r="P214" s="212">
        <f>O214*H214</f>
        <v>0</v>
      </c>
      <c r="Q214" s="212">
        <v>0.0017099999999999999</v>
      </c>
      <c r="R214" s="212">
        <f>Q214*H214</f>
        <v>0.0034199999999999999</v>
      </c>
      <c r="S214" s="212">
        <v>0</v>
      </c>
      <c r="T214" s="213">
        <f>S214*H214</f>
        <v>0</v>
      </c>
      <c r="AR214" s="25" t="s">
        <v>155</v>
      </c>
      <c r="AT214" s="25" t="s">
        <v>150</v>
      </c>
      <c r="AU214" s="25" t="s">
        <v>83</v>
      </c>
      <c r="AY214" s="25" t="s">
        <v>148</v>
      </c>
      <c r="BE214" s="214">
        <f>IF(N214="základní",J214,0)</f>
        <v>0</v>
      </c>
      <c r="BF214" s="214">
        <f>IF(N214="snížená",J214,0)</f>
        <v>0</v>
      </c>
      <c r="BG214" s="214">
        <f>IF(N214="zákl. přenesená",J214,0)</f>
        <v>0</v>
      </c>
      <c r="BH214" s="214">
        <f>IF(N214="sníž. přenesená",J214,0)</f>
        <v>0</v>
      </c>
      <c r="BI214" s="214">
        <f>IF(N214="nulová",J214,0)</f>
        <v>0</v>
      </c>
      <c r="BJ214" s="25" t="s">
        <v>80</v>
      </c>
      <c r="BK214" s="214">
        <f>ROUND(I214*H214,2)</f>
        <v>0</v>
      </c>
      <c r="BL214" s="25" t="s">
        <v>155</v>
      </c>
      <c r="BM214" s="25" t="s">
        <v>424</v>
      </c>
    </row>
    <row r="215" s="1" customFormat="1">
      <c r="B215" s="47"/>
      <c r="D215" s="215" t="s">
        <v>157</v>
      </c>
      <c r="F215" s="216" t="s">
        <v>425</v>
      </c>
      <c r="I215" s="176"/>
      <c r="L215" s="47"/>
      <c r="M215" s="217"/>
      <c r="N215" s="48"/>
      <c r="O215" s="48"/>
      <c r="P215" s="48"/>
      <c r="Q215" s="48"/>
      <c r="R215" s="48"/>
      <c r="S215" s="48"/>
      <c r="T215" s="86"/>
      <c r="AT215" s="25" t="s">
        <v>157</v>
      </c>
      <c r="AU215" s="25" t="s">
        <v>83</v>
      </c>
    </row>
    <row r="216" s="1" customFormat="1" ht="16.5" customHeight="1">
      <c r="B216" s="202"/>
      <c r="C216" s="249" t="s">
        <v>407</v>
      </c>
      <c r="D216" s="249" t="s">
        <v>270</v>
      </c>
      <c r="E216" s="250" t="s">
        <v>1219</v>
      </c>
      <c r="F216" s="251" t="s">
        <v>1220</v>
      </c>
      <c r="G216" s="252" t="s">
        <v>399</v>
      </c>
      <c r="H216" s="253">
        <v>2</v>
      </c>
      <c r="I216" s="254"/>
      <c r="J216" s="255">
        <f>ROUND(I216*H216,2)</f>
        <v>0</v>
      </c>
      <c r="K216" s="251" t="s">
        <v>5</v>
      </c>
      <c r="L216" s="256"/>
      <c r="M216" s="257" t="s">
        <v>5</v>
      </c>
      <c r="N216" s="258" t="s">
        <v>43</v>
      </c>
      <c r="O216" s="48"/>
      <c r="P216" s="212">
        <f>O216*H216</f>
        <v>0</v>
      </c>
      <c r="Q216" s="212">
        <v>0.012500000000000001</v>
      </c>
      <c r="R216" s="212">
        <f>Q216*H216</f>
        <v>0.025000000000000001</v>
      </c>
      <c r="S216" s="212">
        <v>0</v>
      </c>
      <c r="T216" s="213">
        <f>S216*H216</f>
        <v>0</v>
      </c>
      <c r="AR216" s="25" t="s">
        <v>214</v>
      </c>
      <c r="AT216" s="25" t="s">
        <v>270</v>
      </c>
      <c r="AU216" s="25" t="s">
        <v>83</v>
      </c>
      <c r="AY216" s="25" t="s">
        <v>148</v>
      </c>
      <c r="BE216" s="214">
        <f>IF(N216="základní",J216,0)</f>
        <v>0</v>
      </c>
      <c r="BF216" s="214">
        <f>IF(N216="snížená",J216,0)</f>
        <v>0</v>
      </c>
      <c r="BG216" s="214">
        <f>IF(N216="zákl. přenesená",J216,0)</f>
        <v>0</v>
      </c>
      <c r="BH216" s="214">
        <f>IF(N216="sníž. přenesená",J216,0)</f>
        <v>0</v>
      </c>
      <c r="BI216" s="214">
        <f>IF(N216="nulová",J216,0)</f>
        <v>0</v>
      </c>
      <c r="BJ216" s="25" t="s">
        <v>80</v>
      </c>
      <c r="BK216" s="214">
        <f>ROUND(I216*H216,2)</f>
        <v>0</v>
      </c>
      <c r="BL216" s="25" t="s">
        <v>155</v>
      </c>
      <c r="BM216" s="25" t="s">
        <v>1221</v>
      </c>
    </row>
    <row r="217" s="1" customFormat="1">
      <c r="B217" s="47"/>
      <c r="D217" s="215" t="s">
        <v>157</v>
      </c>
      <c r="F217" s="216" t="s">
        <v>1222</v>
      </c>
      <c r="I217" s="176"/>
      <c r="L217" s="47"/>
      <c r="M217" s="217"/>
      <c r="N217" s="48"/>
      <c r="O217" s="48"/>
      <c r="P217" s="48"/>
      <c r="Q217" s="48"/>
      <c r="R217" s="48"/>
      <c r="S217" s="48"/>
      <c r="T217" s="86"/>
      <c r="AT217" s="25" t="s">
        <v>157</v>
      </c>
      <c r="AU217" s="25" t="s">
        <v>83</v>
      </c>
    </row>
    <row r="218" s="12" customFormat="1">
      <c r="B218" s="225"/>
      <c r="D218" s="215" t="s">
        <v>159</v>
      </c>
      <c r="E218" s="226" t="s">
        <v>5</v>
      </c>
      <c r="F218" s="227" t="s">
        <v>1223</v>
      </c>
      <c r="H218" s="228">
        <v>2</v>
      </c>
      <c r="I218" s="229"/>
      <c r="L218" s="225"/>
      <c r="M218" s="230"/>
      <c r="N218" s="231"/>
      <c r="O218" s="231"/>
      <c r="P218" s="231"/>
      <c r="Q218" s="231"/>
      <c r="R218" s="231"/>
      <c r="S218" s="231"/>
      <c r="T218" s="232"/>
      <c r="AT218" s="226" t="s">
        <v>159</v>
      </c>
      <c r="AU218" s="226" t="s">
        <v>83</v>
      </c>
      <c r="AV218" s="12" t="s">
        <v>83</v>
      </c>
      <c r="AW218" s="12" t="s">
        <v>35</v>
      </c>
      <c r="AX218" s="12" t="s">
        <v>80</v>
      </c>
      <c r="AY218" s="226" t="s">
        <v>148</v>
      </c>
    </row>
    <row r="219" s="1" customFormat="1" ht="16.5" customHeight="1">
      <c r="B219" s="202"/>
      <c r="C219" s="203" t="s">
        <v>411</v>
      </c>
      <c r="D219" s="203" t="s">
        <v>150</v>
      </c>
      <c r="E219" s="204" t="s">
        <v>1224</v>
      </c>
      <c r="F219" s="205" t="s">
        <v>1225</v>
      </c>
      <c r="G219" s="206" t="s">
        <v>382</v>
      </c>
      <c r="H219" s="207">
        <v>6</v>
      </c>
      <c r="I219" s="208"/>
      <c r="J219" s="209">
        <f>ROUND(I219*H219,2)</f>
        <v>0</v>
      </c>
      <c r="K219" s="205" t="s">
        <v>154</v>
      </c>
      <c r="L219" s="47"/>
      <c r="M219" s="210" t="s">
        <v>5</v>
      </c>
      <c r="N219" s="211" t="s">
        <v>43</v>
      </c>
      <c r="O219" s="48"/>
      <c r="P219" s="212">
        <f>O219*H219</f>
        <v>0</v>
      </c>
      <c r="Q219" s="212">
        <v>0</v>
      </c>
      <c r="R219" s="212">
        <f>Q219*H219</f>
        <v>0</v>
      </c>
      <c r="S219" s="212">
        <v>0</v>
      </c>
      <c r="T219" s="213">
        <f>S219*H219</f>
        <v>0</v>
      </c>
      <c r="AR219" s="25" t="s">
        <v>155</v>
      </c>
      <c r="AT219" s="25" t="s">
        <v>150</v>
      </c>
      <c r="AU219" s="25" t="s">
        <v>83</v>
      </c>
      <c r="AY219" s="25" t="s">
        <v>148</v>
      </c>
      <c r="BE219" s="214">
        <f>IF(N219="základní",J219,0)</f>
        <v>0</v>
      </c>
      <c r="BF219" s="214">
        <f>IF(N219="snížená",J219,0)</f>
        <v>0</v>
      </c>
      <c r="BG219" s="214">
        <f>IF(N219="zákl. přenesená",J219,0)</f>
        <v>0</v>
      </c>
      <c r="BH219" s="214">
        <f>IF(N219="sníž. přenesená",J219,0)</f>
        <v>0</v>
      </c>
      <c r="BI219" s="214">
        <f>IF(N219="nulová",J219,0)</f>
        <v>0</v>
      </c>
      <c r="BJ219" s="25" t="s">
        <v>80</v>
      </c>
      <c r="BK219" s="214">
        <f>ROUND(I219*H219,2)</f>
        <v>0</v>
      </c>
      <c r="BL219" s="25" t="s">
        <v>155</v>
      </c>
      <c r="BM219" s="25" t="s">
        <v>472</v>
      </c>
    </row>
    <row r="220" s="1" customFormat="1">
      <c r="B220" s="47"/>
      <c r="D220" s="215" t="s">
        <v>157</v>
      </c>
      <c r="F220" s="216" t="s">
        <v>1226</v>
      </c>
      <c r="I220" s="176"/>
      <c r="L220" s="47"/>
      <c r="M220" s="217"/>
      <c r="N220" s="48"/>
      <c r="O220" s="48"/>
      <c r="P220" s="48"/>
      <c r="Q220" s="48"/>
      <c r="R220" s="48"/>
      <c r="S220" s="48"/>
      <c r="T220" s="86"/>
      <c r="AT220" s="25" t="s">
        <v>157</v>
      </c>
      <c r="AU220" s="25" t="s">
        <v>83</v>
      </c>
    </row>
    <row r="221" s="1" customFormat="1" ht="16.5" customHeight="1">
      <c r="B221" s="202"/>
      <c r="C221" s="249" t="s">
        <v>416</v>
      </c>
      <c r="D221" s="249" t="s">
        <v>270</v>
      </c>
      <c r="E221" s="250" t="s">
        <v>1227</v>
      </c>
      <c r="F221" s="251" t="s">
        <v>1228</v>
      </c>
      <c r="G221" s="252" t="s">
        <v>414</v>
      </c>
      <c r="H221" s="253">
        <v>2</v>
      </c>
      <c r="I221" s="254"/>
      <c r="J221" s="255">
        <f>ROUND(I221*H221,2)</f>
        <v>0</v>
      </c>
      <c r="K221" s="251" t="s">
        <v>5</v>
      </c>
      <c r="L221" s="256"/>
      <c r="M221" s="257" t="s">
        <v>5</v>
      </c>
      <c r="N221" s="258" t="s">
        <v>43</v>
      </c>
      <c r="O221" s="48"/>
      <c r="P221" s="212">
        <f>O221*H221</f>
        <v>0</v>
      </c>
      <c r="Q221" s="212">
        <v>0.00020599999999999999</v>
      </c>
      <c r="R221" s="212">
        <f>Q221*H221</f>
        <v>0.00041199999999999999</v>
      </c>
      <c r="S221" s="212">
        <v>0</v>
      </c>
      <c r="T221" s="213">
        <f>S221*H221</f>
        <v>0</v>
      </c>
      <c r="AR221" s="25" t="s">
        <v>214</v>
      </c>
      <c r="AT221" s="25" t="s">
        <v>270</v>
      </c>
      <c r="AU221" s="25" t="s">
        <v>83</v>
      </c>
      <c r="AY221" s="25" t="s">
        <v>148</v>
      </c>
      <c r="BE221" s="214">
        <f>IF(N221="základní",J221,0)</f>
        <v>0</v>
      </c>
      <c r="BF221" s="214">
        <f>IF(N221="snížená",J221,0)</f>
        <v>0</v>
      </c>
      <c r="BG221" s="214">
        <f>IF(N221="zákl. přenesená",J221,0)</f>
        <v>0</v>
      </c>
      <c r="BH221" s="214">
        <f>IF(N221="sníž. přenesená",J221,0)</f>
        <v>0</v>
      </c>
      <c r="BI221" s="214">
        <f>IF(N221="nulová",J221,0)</f>
        <v>0</v>
      </c>
      <c r="BJ221" s="25" t="s">
        <v>80</v>
      </c>
      <c r="BK221" s="214">
        <f>ROUND(I221*H221,2)</f>
        <v>0</v>
      </c>
      <c r="BL221" s="25" t="s">
        <v>155</v>
      </c>
      <c r="BM221" s="25" t="s">
        <v>1229</v>
      </c>
    </row>
    <row r="222" s="12" customFormat="1">
      <c r="B222" s="225"/>
      <c r="D222" s="215" t="s">
        <v>159</v>
      </c>
      <c r="E222" s="226" t="s">
        <v>5</v>
      </c>
      <c r="F222" s="227" t="s">
        <v>1223</v>
      </c>
      <c r="H222" s="228">
        <v>2</v>
      </c>
      <c r="I222" s="229"/>
      <c r="L222" s="225"/>
      <c r="M222" s="230"/>
      <c r="N222" s="231"/>
      <c r="O222" s="231"/>
      <c r="P222" s="231"/>
      <c r="Q222" s="231"/>
      <c r="R222" s="231"/>
      <c r="S222" s="231"/>
      <c r="T222" s="232"/>
      <c r="AT222" s="226" t="s">
        <v>159</v>
      </c>
      <c r="AU222" s="226" t="s">
        <v>83</v>
      </c>
      <c r="AV222" s="12" t="s">
        <v>83</v>
      </c>
      <c r="AW222" s="12" t="s">
        <v>35</v>
      </c>
      <c r="AX222" s="12" t="s">
        <v>80</v>
      </c>
      <c r="AY222" s="226" t="s">
        <v>148</v>
      </c>
    </row>
    <row r="223" s="1" customFormat="1" ht="25.5" customHeight="1">
      <c r="B223" s="202"/>
      <c r="C223" s="249" t="s">
        <v>421</v>
      </c>
      <c r="D223" s="249" t="s">
        <v>270</v>
      </c>
      <c r="E223" s="250" t="s">
        <v>1230</v>
      </c>
      <c r="F223" s="251" t="s">
        <v>1231</v>
      </c>
      <c r="G223" s="252" t="s">
        <v>414</v>
      </c>
      <c r="H223" s="253">
        <v>2</v>
      </c>
      <c r="I223" s="254"/>
      <c r="J223" s="255">
        <f>ROUND(I223*H223,2)</f>
        <v>0</v>
      </c>
      <c r="K223" s="251" t="s">
        <v>5</v>
      </c>
      <c r="L223" s="256"/>
      <c r="M223" s="257" t="s">
        <v>5</v>
      </c>
      <c r="N223" s="258" t="s">
        <v>43</v>
      </c>
      <c r="O223" s="48"/>
      <c r="P223" s="212">
        <f>O223*H223</f>
        <v>0</v>
      </c>
      <c r="Q223" s="212">
        <v>0.00093000000000000005</v>
      </c>
      <c r="R223" s="212">
        <f>Q223*H223</f>
        <v>0.0018600000000000001</v>
      </c>
      <c r="S223" s="212">
        <v>0</v>
      </c>
      <c r="T223" s="213">
        <f>S223*H223</f>
        <v>0</v>
      </c>
      <c r="AR223" s="25" t="s">
        <v>214</v>
      </c>
      <c r="AT223" s="25" t="s">
        <v>270</v>
      </c>
      <c r="AU223" s="25" t="s">
        <v>83</v>
      </c>
      <c r="AY223" s="25" t="s">
        <v>148</v>
      </c>
      <c r="BE223" s="214">
        <f>IF(N223="základní",J223,0)</f>
        <v>0</v>
      </c>
      <c r="BF223" s="214">
        <f>IF(N223="snížená",J223,0)</f>
        <v>0</v>
      </c>
      <c r="BG223" s="214">
        <f>IF(N223="zákl. přenesená",J223,0)</f>
        <v>0</v>
      </c>
      <c r="BH223" s="214">
        <f>IF(N223="sníž. přenesená",J223,0)</f>
        <v>0</v>
      </c>
      <c r="BI223" s="214">
        <f>IF(N223="nulová",J223,0)</f>
        <v>0</v>
      </c>
      <c r="BJ223" s="25" t="s">
        <v>80</v>
      </c>
      <c r="BK223" s="214">
        <f>ROUND(I223*H223,2)</f>
        <v>0</v>
      </c>
      <c r="BL223" s="25" t="s">
        <v>155</v>
      </c>
      <c r="BM223" s="25" t="s">
        <v>1232</v>
      </c>
    </row>
    <row r="224" s="12" customFormat="1">
      <c r="B224" s="225"/>
      <c r="D224" s="215" t="s">
        <v>159</v>
      </c>
      <c r="E224" s="226" t="s">
        <v>5</v>
      </c>
      <c r="F224" s="227" t="s">
        <v>1223</v>
      </c>
      <c r="H224" s="228">
        <v>2</v>
      </c>
      <c r="I224" s="229"/>
      <c r="L224" s="225"/>
      <c r="M224" s="230"/>
      <c r="N224" s="231"/>
      <c r="O224" s="231"/>
      <c r="P224" s="231"/>
      <c r="Q224" s="231"/>
      <c r="R224" s="231"/>
      <c r="S224" s="231"/>
      <c r="T224" s="232"/>
      <c r="AT224" s="226" t="s">
        <v>159</v>
      </c>
      <c r="AU224" s="226" t="s">
        <v>83</v>
      </c>
      <c r="AV224" s="12" t="s">
        <v>83</v>
      </c>
      <c r="AW224" s="12" t="s">
        <v>35</v>
      </c>
      <c r="AX224" s="12" t="s">
        <v>80</v>
      </c>
      <c r="AY224" s="226" t="s">
        <v>148</v>
      </c>
    </row>
    <row r="225" s="1" customFormat="1" ht="16.5" customHeight="1">
      <c r="B225" s="202"/>
      <c r="C225" s="249" t="s">
        <v>426</v>
      </c>
      <c r="D225" s="249" t="s">
        <v>270</v>
      </c>
      <c r="E225" s="250" t="s">
        <v>1121</v>
      </c>
      <c r="F225" s="251" t="s">
        <v>1122</v>
      </c>
      <c r="G225" s="252" t="s">
        <v>414</v>
      </c>
      <c r="H225" s="253">
        <v>2</v>
      </c>
      <c r="I225" s="254"/>
      <c r="J225" s="255">
        <f>ROUND(I225*H225,2)</f>
        <v>0</v>
      </c>
      <c r="K225" s="251" t="s">
        <v>5</v>
      </c>
      <c r="L225" s="256"/>
      <c r="M225" s="257" t="s">
        <v>5</v>
      </c>
      <c r="N225" s="258" t="s">
        <v>43</v>
      </c>
      <c r="O225" s="48"/>
      <c r="P225" s="212">
        <f>O225*H225</f>
        <v>0</v>
      </c>
      <c r="Q225" s="212">
        <v>0.00022100000000000001</v>
      </c>
      <c r="R225" s="212">
        <f>Q225*H225</f>
        <v>0.00044200000000000001</v>
      </c>
      <c r="S225" s="212">
        <v>0</v>
      </c>
      <c r="T225" s="213">
        <f>S225*H225</f>
        <v>0</v>
      </c>
      <c r="AR225" s="25" t="s">
        <v>214</v>
      </c>
      <c r="AT225" s="25" t="s">
        <v>270</v>
      </c>
      <c r="AU225" s="25" t="s">
        <v>83</v>
      </c>
      <c r="AY225" s="25" t="s">
        <v>148</v>
      </c>
      <c r="BE225" s="214">
        <f>IF(N225="základní",J225,0)</f>
        <v>0</v>
      </c>
      <c r="BF225" s="214">
        <f>IF(N225="snížená",J225,0)</f>
        <v>0</v>
      </c>
      <c r="BG225" s="214">
        <f>IF(N225="zákl. přenesená",J225,0)</f>
        <v>0</v>
      </c>
      <c r="BH225" s="214">
        <f>IF(N225="sníž. přenesená",J225,0)</f>
        <v>0</v>
      </c>
      <c r="BI225" s="214">
        <f>IF(N225="nulová",J225,0)</f>
        <v>0</v>
      </c>
      <c r="BJ225" s="25" t="s">
        <v>80</v>
      </c>
      <c r="BK225" s="214">
        <f>ROUND(I225*H225,2)</f>
        <v>0</v>
      </c>
      <c r="BL225" s="25" t="s">
        <v>155</v>
      </c>
      <c r="BM225" s="25" t="s">
        <v>1233</v>
      </c>
    </row>
    <row r="226" s="12" customFormat="1">
      <c r="B226" s="225"/>
      <c r="D226" s="215" t="s">
        <v>159</v>
      </c>
      <c r="E226" s="226" t="s">
        <v>5</v>
      </c>
      <c r="F226" s="227" t="s">
        <v>1223</v>
      </c>
      <c r="H226" s="228">
        <v>2</v>
      </c>
      <c r="I226" s="229"/>
      <c r="L226" s="225"/>
      <c r="M226" s="230"/>
      <c r="N226" s="231"/>
      <c r="O226" s="231"/>
      <c r="P226" s="231"/>
      <c r="Q226" s="231"/>
      <c r="R226" s="231"/>
      <c r="S226" s="231"/>
      <c r="T226" s="232"/>
      <c r="AT226" s="226" t="s">
        <v>159</v>
      </c>
      <c r="AU226" s="226" t="s">
        <v>83</v>
      </c>
      <c r="AV226" s="12" t="s">
        <v>83</v>
      </c>
      <c r="AW226" s="12" t="s">
        <v>35</v>
      </c>
      <c r="AX226" s="12" t="s">
        <v>80</v>
      </c>
      <c r="AY226" s="226" t="s">
        <v>148</v>
      </c>
    </row>
    <row r="227" s="1" customFormat="1" ht="16.5" customHeight="1">
      <c r="B227" s="202"/>
      <c r="C227" s="203" t="s">
        <v>430</v>
      </c>
      <c r="D227" s="203" t="s">
        <v>150</v>
      </c>
      <c r="E227" s="204" t="s">
        <v>1234</v>
      </c>
      <c r="F227" s="205" t="s">
        <v>1235</v>
      </c>
      <c r="G227" s="206" t="s">
        <v>382</v>
      </c>
      <c r="H227" s="207">
        <v>4</v>
      </c>
      <c r="I227" s="208"/>
      <c r="J227" s="209">
        <f>ROUND(I227*H227,2)</f>
        <v>0</v>
      </c>
      <c r="K227" s="205" t="s">
        <v>154</v>
      </c>
      <c r="L227" s="47"/>
      <c r="M227" s="210" t="s">
        <v>5</v>
      </c>
      <c r="N227" s="211" t="s">
        <v>43</v>
      </c>
      <c r="O227" s="48"/>
      <c r="P227" s="212">
        <f>O227*H227</f>
        <v>0</v>
      </c>
      <c r="Q227" s="212">
        <v>0.00072000000000000005</v>
      </c>
      <c r="R227" s="212">
        <f>Q227*H227</f>
        <v>0.0028800000000000002</v>
      </c>
      <c r="S227" s="212">
        <v>0</v>
      </c>
      <c r="T227" s="213">
        <f>S227*H227</f>
        <v>0</v>
      </c>
      <c r="AR227" s="25" t="s">
        <v>155</v>
      </c>
      <c r="AT227" s="25" t="s">
        <v>150</v>
      </c>
      <c r="AU227" s="25" t="s">
        <v>83</v>
      </c>
      <c r="AY227" s="25" t="s">
        <v>148</v>
      </c>
      <c r="BE227" s="214">
        <f>IF(N227="základní",J227,0)</f>
        <v>0</v>
      </c>
      <c r="BF227" s="214">
        <f>IF(N227="snížená",J227,0)</f>
        <v>0</v>
      </c>
      <c r="BG227" s="214">
        <f>IF(N227="zákl. přenesená",J227,0)</f>
        <v>0</v>
      </c>
      <c r="BH227" s="214">
        <f>IF(N227="sníž. přenesená",J227,0)</f>
        <v>0</v>
      </c>
      <c r="BI227" s="214">
        <f>IF(N227="nulová",J227,0)</f>
        <v>0</v>
      </c>
      <c r="BJ227" s="25" t="s">
        <v>80</v>
      </c>
      <c r="BK227" s="214">
        <f>ROUND(I227*H227,2)</f>
        <v>0</v>
      </c>
      <c r="BL227" s="25" t="s">
        <v>155</v>
      </c>
      <c r="BM227" s="25" t="s">
        <v>1236</v>
      </c>
    </row>
    <row r="228" s="1" customFormat="1">
      <c r="B228" s="47"/>
      <c r="D228" s="215" t="s">
        <v>157</v>
      </c>
      <c r="F228" s="216" t="s">
        <v>1237</v>
      </c>
      <c r="I228" s="176"/>
      <c r="L228" s="47"/>
      <c r="M228" s="217"/>
      <c r="N228" s="48"/>
      <c r="O228" s="48"/>
      <c r="P228" s="48"/>
      <c r="Q228" s="48"/>
      <c r="R228" s="48"/>
      <c r="S228" s="48"/>
      <c r="T228" s="86"/>
      <c r="AT228" s="25" t="s">
        <v>157</v>
      </c>
      <c r="AU228" s="25" t="s">
        <v>83</v>
      </c>
    </row>
    <row r="229" s="1" customFormat="1" ht="16.5" customHeight="1">
      <c r="B229" s="202"/>
      <c r="C229" s="249" t="s">
        <v>435</v>
      </c>
      <c r="D229" s="249" t="s">
        <v>270</v>
      </c>
      <c r="E229" s="250" t="s">
        <v>1238</v>
      </c>
      <c r="F229" s="251" t="s">
        <v>1239</v>
      </c>
      <c r="G229" s="252" t="s">
        <v>399</v>
      </c>
      <c r="H229" s="253">
        <v>4</v>
      </c>
      <c r="I229" s="254"/>
      <c r="J229" s="255">
        <f>ROUND(I229*H229,2)</f>
        <v>0</v>
      </c>
      <c r="K229" s="251" t="s">
        <v>5</v>
      </c>
      <c r="L229" s="256"/>
      <c r="M229" s="257" t="s">
        <v>5</v>
      </c>
      <c r="N229" s="258" t="s">
        <v>43</v>
      </c>
      <c r="O229" s="48"/>
      <c r="P229" s="212">
        <f>O229*H229</f>
        <v>0</v>
      </c>
      <c r="Q229" s="212">
        <v>0.010970000000000001</v>
      </c>
      <c r="R229" s="212">
        <f>Q229*H229</f>
        <v>0.043880000000000002</v>
      </c>
      <c r="S229" s="212">
        <v>0</v>
      </c>
      <c r="T229" s="213">
        <f>S229*H229</f>
        <v>0</v>
      </c>
      <c r="AR229" s="25" t="s">
        <v>214</v>
      </c>
      <c r="AT229" s="25" t="s">
        <v>270</v>
      </c>
      <c r="AU229" s="25" t="s">
        <v>83</v>
      </c>
      <c r="AY229" s="25" t="s">
        <v>148</v>
      </c>
      <c r="BE229" s="214">
        <f>IF(N229="základní",J229,0)</f>
        <v>0</v>
      </c>
      <c r="BF229" s="214">
        <f>IF(N229="snížená",J229,0)</f>
        <v>0</v>
      </c>
      <c r="BG229" s="214">
        <f>IF(N229="zákl. přenesená",J229,0)</f>
        <v>0</v>
      </c>
      <c r="BH229" s="214">
        <f>IF(N229="sníž. přenesená",J229,0)</f>
        <v>0</v>
      </c>
      <c r="BI229" s="214">
        <f>IF(N229="nulová",J229,0)</f>
        <v>0</v>
      </c>
      <c r="BJ229" s="25" t="s">
        <v>80</v>
      </c>
      <c r="BK229" s="214">
        <f>ROUND(I229*H229,2)</f>
        <v>0</v>
      </c>
      <c r="BL229" s="25" t="s">
        <v>155</v>
      </c>
      <c r="BM229" s="25" t="s">
        <v>1240</v>
      </c>
    </row>
    <row r="230" s="1" customFormat="1">
      <c r="B230" s="47"/>
      <c r="D230" s="215" t="s">
        <v>157</v>
      </c>
      <c r="F230" s="216" t="s">
        <v>1241</v>
      </c>
      <c r="I230" s="176"/>
      <c r="L230" s="47"/>
      <c r="M230" s="217"/>
      <c r="N230" s="48"/>
      <c r="O230" s="48"/>
      <c r="P230" s="48"/>
      <c r="Q230" s="48"/>
      <c r="R230" s="48"/>
      <c r="S230" s="48"/>
      <c r="T230" s="86"/>
      <c r="AT230" s="25" t="s">
        <v>157</v>
      </c>
      <c r="AU230" s="25" t="s">
        <v>83</v>
      </c>
    </row>
    <row r="231" s="12" customFormat="1">
      <c r="B231" s="225"/>
      <c r="D231" s="215" t="s">
        <v>159</v>
      </c>
      <c r="E231" s="226" t="s">
        <v>5</v>
      </c>
      <c r="F231" s="227" t="s">
        <v>1214</v>
      </c>
      <c r="H231" s="228">
        <v>4</v>
      </c>
      <c r="I231" s="229"/>
      <c r="L231" s="225"/>
      <c r="M231" s="230"/>
      <c r="N231" s="231"/>
      <c r="O231" s="231"/>
      <c r="P231" s="231"/>
      <c r="Q231" s="231"/>
      <c r="R231" s="231"/>
      <c r="S231" s="231"/>
      <c r="T231" s="232"/>
      <c r="AT231" s="226" t="s">
        <v>159</v>
      </c>
      <c r="AU231" s="226" t="s">
        <v>83</v>
      </c>
      <c r="AV231" s="12" t="s">
        <v>83</v>
      </c>
      <c r="AW231" s="12" t="s">
        <v>35</v>
      </c>
      <c r="AX231" s="12" t="s">
        <v>80</v>
      </c>
      <c r="AY231" s="226" t="s">
        <v>148</v>
      </c>
    </row>
    <row r="232" s="1" customFormat="1" ht="16.5" customHeight="1">
      <c r="B232" s="202"/>
      <c r="C232" s="203" t="s">
        <v>439</v>
      </c>
      <c r="D232" s="203" t="s">
        <v>150</v>
      </c>
      <c r="E232" s="204" t="s">
        <v>530</v>
      </c>
      <c r="F232" s="205" t="s">
        <v>531</v>
      </c>
      <c r="G232" s="206" t="s">
        <v>382</v>
      </c>
      <c r="H232" s="207">
        <v>4</v>
      </c>
      <c r="I232" s="208"/>
      <c r="J232" s="209">
        <f>ROUND(I232*H232,2)</f>
        <v>0</v>
      </c>
      <c r="K232" s="205" t="s">
        <v>154</v>
      </c>
      <c r="L232" s="47"/>
      <c r="M232" s="210" t="s">
        <v>5</v>
      </c>
      <c r="N232" s="211" t="s">
        <v>43</v>
      </c>
      <c r="O232" s="48"/>
      <c r="P232" s="212">
        <f>O232*H232</f>
        <v>0</v>
      </c>
      <c r="Q232" s="212">
        <v>0.12303</v>
      </c>
      <c r="R232" s="212">
        <f>Q232*H232</f>
        <v>0.49212</v>
      </c>
      <c r="S232" s="212">
        <v>0</v>
      </c>
      <c r="T232" s="213">
        <f>S232*H232</f>
        <v>0</v>
      </c>
      <c r="AR232" s="25" t="s">
        <v>155</v>
      </c>
      <c r="AT232" s="25" t="s">
        <v>150</v>
      </c>
      <c r="AU232" s="25" t="s">
        <v>83</v>
      </c>
      <c r="AY232" s="25" t="s">
        <v>148</v>
      </c>
      <c r="BE232" s="214">
        <f>IF(N232="základní",J232,0)</f>
        <v>0</v>
      </c>
      <c r="BF232" s="214">
        <f>IF(N232="snížená",J232,0)</f>
        <v>0</v>
      </c>
      <c r="BG232" s="214">
        <f>IF(N232="zákl. přenesená",J232,0)</f>
        <v>0</v>
      </c>
      <c r="BH232" s="214">
        <f>IF(N232="sníž. přenesená",J232,0)</f>
        <v>0</v>
      </c>
      <c r="BI232" s="214">
        <f>IF(N232="nulová",J232,0)</f>
        <v>0</v>
      </c>
      <c r="BJ232" s="25" t="s">
        <v>80</v>
      </c>
      <c r="BK232" s="214">
        <f>ROUND(I232*H232,2)</f>
        <v>0</v>
      </c>
      <c r="BL232" s="25" t="s">
        <v>155</v>
      </c>
      <c r="BM232" s="25" t="s">
        <v>532</v>
      </c>
    </row>
    <row r="233" s="1" customFormat="1">
      <c r="B233" s="47"/>
      <c r="D233" s="215" t="s">
        <v>157</v>
      </c>
      <c r="F233" s="216" t="s">
        <v>531</v>
      </c>
      <c r="I233" s="176"/>
      <c r="L233" s="47"/>
      <c r="M233" s="217"/>
      <c r="N233" s="48"/>
      <c r="O233" s="48"/>
      <c r="P233" s="48"/>
      <c r="Q233" s="48"/>
      <c r="R233" s="48"/>
      <c r="S233" s="48"/>
      <c r="T233" s="86"/>
      <c r="AT233" s="25" t="s">
        <v>157</v>
      </c>
      <c r="AU233" s="25" t="s">
        <v>83</v>
      </c>
    </row>
    <row r="234" s="1" customFormat="1" ht="16.5" customHeight="1">
      <c r="B234" s="202"/>
      <c r="C234" s="249" t="s">
        <v>444</v>
      </c>
      <c r="D234" s="249" t="s">
        <v>270</v>
      </c>
      <c r="E234" s="250" t="s">
        <v>534</v>
      </c>
      <c r="F234" s="251" t="s">
        <v>535</v>
      </c>
      <c r="G234" s="252" t="s">
        <v>399</v>
      </c>
      <c r="H234" s="253">
        <v>4</v>
      </c>
      <c r="I234" s="254"/>
      <c r="J234" s="255">
        <f>ROUND(I234*H234,2)</f>
        <v>0</v>
      </c>
      <c r="K234" s="251" t="s">
        <v>5</v>
      </c>
      <c r="L234" s="256"/>
      <c r="M234" s="257" t="s">
        <v>5</v>
      </c>
      <c r="N234" s="258" t="s">
        <v>43</v>
      </c>
      <c r="O234" s="48"/>
      <c r="P234" s="212">
        <f>O234*H234</f>
        <v>0</v>
      </c>
      <c r="Q234" s="212">
        <v>0.01123</v>
      </c>
      <c r="R234" s="212">
        <f>Q234*H234</f>
        <v>0.044920000000000002</v>
      </c>
      <c r="S234" s="212">
        <v>0</v>
      </c>
      <c r="T234" s="213">
        <f>S234*H234</f>
        <v>0</v>
      </c>
      <c r="AR234" s="25" t="s">
        <v>214</v>
      </c>
      <c r="AT234" s="25" t="s">
        <v>270</v>
      </c>
      <c r="AU234" s="25" t="s">
        <v>83</v>
      </c>
      <c r="AY234" s="25" t="s">
        <v>148</v>
      </c>
      <c r="BE234" s="214">
        <f>IF(N234="základní",J234,0)</f>
        <v>0</v>
      </c>
      <c r="BF234" s="214">
        <f>IF(N234="snížená",J234,0)</f>
        <v>0</v>
      </c>
      <c r="BG234" s="214">
        <f>IF(N234="zákl. přenesená",J234,0)</f>
        <v>0</v>
      </c>
      <c r="BH234" s="214">
        <f>IF(N234="sníž. přenesená",J234,0)</f>
        <v>0</v>
      </c>
      <c r="BI234" s="214">
        <f>IF(N234="nulová",J234,0)</f>
        <v>0</v>
      </c>
      <c r="BJ234" s="25" t="s">
        <v>80</v>
      </c>
      <c r="BK234" s="214">
        <f>ROUND(I234*H234,2)</f>
        <v>0</v>
      </c>
      <c r="BL234" s="25" t="s">
        <v>155</v>
      </c>
      <c r="BM234" s="25" t="s">
        <v>536</v>
      </c>
    </row>
    <row r="235" s="1" customFormat="1">
      <c r="B235" s="47"/>
      <c r="D235" s="215" t="s">
        <v>157</v>
      </c>
      <c r="F235" s="216" t="s">
        <v>537</v>
      </c>
      <c r="I235" s="176"/>
      <c r="L235" s="47"/>
      <c r="M235" s="217"/>
      <c r="N235" s="48"/>
      <c r="O235" s="48"/>
      <c r="P235" s="48"/>
      <c r="Q235" s="48"/>
      <c r="R235" s="48"/>
      <c r="S235" s="48"/>
      <c r="T235" s="86"/>
      <c r="AT235" s="25" t="s">
        <v>157</v>
      </c>
      <c r="AU235" s="25" t="s">
        <v>83</v>
      </c>
    </row>
    <row r="236" s="12" customFormat="1">
      <c r="B236" s="225"/>
      <c r="D236" s="215" t="s">
        <v>159</v>
      </c>
      <c r="E236" s="226" t="s">
        <v>5</v>
      </c>
      <c r="F236" s="227" t="s">
        <v>1214</v>
      </c>
      <c r="H236" s="228">
        <v>4</v>
      </c>
      <c r="I236" s="229"/>
      <c r="L236" s="225"/>
      <c r="M236" s="230"/>
      <c r="N236" s="231"/>
      <c r="O236" s="231"/>
      <c r="P236" s="231"/>
      <c r="Q236" s="231"/>
      <c r="R236" s="231"/>
      <c r="S236" s="231"/>
      <c r="T236" s="232"/>
      <c r="AT236" s="226" t="s">
        <v>159</v>
      </c>
      <c r="AU236" s="226" t="s">
        <v>83</v>
      </c>
      <c r="AV236" s="12" t="s">
        <v>83</v>
      </c>
      <c r="AW236" s="12" t="s">
        <v>35</v>
      </c>
      <c r="AX236" s="12" t="s">
        <v>80</v>
      </c>
      <c r="AY236" s="226" t="s">
        <v>148</v>
      </c>
    </row>
    <row r="237" s="1" customFormat="1" ht="16.5" customHeight="1">
      <c r="B237" s="202"/>
      <c r="C237" s="249" t="s">
        <v>448</v>
      </c>
      <c r="D237" s="249" t="s">
        <v>270</v>
      </c>
      <c r="E237" s="250" t="s">
        <v>539</v>
      </c>
      <c r="F237" s="251" t="s">
        <v>540</v>
      </c>
      <c r="G237" s="252" t="s">
        <v>399</v>
      </c>
      <c r="H237" s="253">
        <v>4</v>
      </c>
      <c r="I237" s="254"/>
      <c r="J237" s="255">
        <f>ROUND(I237*H237,2)</f>
        <v>0</v>
      </c>
      <c r="K237" s="251" t="s">
        <v>5</v>
      </c>
      <c r="L237" s="256"/>
      <c r="M237" s="257" t="s">
        <v>5</v>
      </c>
      <c r="N237" s="258" t="s">
        <v>43</v>
      </c>
      <c r="O237" s="48"/>
      <c r="P237" s="212">
        <f>O237*H237</f>
        <v>0</v>
      </c>
      <c r="Q237" s="212">
        <v>0.00064999999999999997</v>
      </c>
      <c r="R237" s="212">
        <f>Q237*H237</f>
        <v>0.0025999999999999999</v>
      </c>
      <c r="S237" s="212">
        <v>0</v>
      </c>
      <c r="T237" s="213">
        <f>S237*H237</f>
        <v>0</v>
      </c>
      <c r="AR237" s="25" t="s">
        <v>214</v>
      </c>
      <c r="AT237" s="25" t="s">
        <v>270</v>
      </c>
      <c r="AU237" s="25" t="s">
        <v>83</v>
      </c>
      <c r="AY237" s="25" t="s">
        <v>148</v>
      </c>
      <c r="BE237" s="214">
        <f>IF(N237="základní",J237,0)</f>
        <v>0</v>
      </c>
      <c r="BF237" s="214">
        <f>IF(N237="snížená",J237,0)</f>
        <v>0</v>
      </c>
      <c r="BG237" s="214">
        <f>IF(N237="zákl. přenesená",J237,0)</f>
        <v>0</v>
      </c>
      <c r="BH237" s="214">
        <f>IF(N237="sníž. přenesená",J237,0)</f>
        <v>0</v>
      </c>
      <c r="BI237" s="214">
        <f>IF(N237="nulová",J237,0)</f>
        <v>0</v>
      </c>
      <c r="BJ237" s="25" t="s">
        <v>80</v>
      </c>
      <c r="BK237" s="214">
        <f>ROUND(I237*H237,2)</f>
        <v>0</v>
      </c>
      <c r="BL237" s="25" t="s">
        <v>155</v>
      </c>
      <c r="BM237" s="25" t="s">
        <v>541</v>
      </c>
    </row>
    <row r="238" s="1" customFormat="1">
      <c r="B238" s="47"/>
      <c r="D238" s="215" t="s">
        <v>157</v>
      </c>
      <c r="F238" s="216" t="s">
        <v>542</v>
      </c>
      <c r="I238" s="176"/>
      <c r="L238" s="47"/>
      <c r="M238" s="217"/>
      <c r="N238" s="48"/>
      <c r="O238" s="48"/>
      <c r="P238" s="48"/>
      <c r="Q238" s="48"/>
      <c r="R238" s="48"/>
      <c r="S238" s="48"/>
      <c r="T238" s="86"/>
      <c r="AT238" s="25" t="s">
        <v>157</v>
      </c>
      <c r="AU238" s="25" t="s">
        <v>83</v>
      </c>
    </row>
    <row r="239" s="12" customFormat="1">
      <c r="B239" s="225"/>
      <c r="D239" s="215" t="s">
        <v>159</v>
      </c>
      <c r="E239" s="226" t="s">
        <v>5</v>
      </c>
      <c r="F239" s="227" t="s">
        <v>1214</v>
      </c>
      <c r="H239" s="228">
        <v>4</v>
      </c>
      <c r="I239" s="229"/>
      <c r="L239" s="225"/>
      <c r="M239" s="230"/>
      <c r="N239" s="231"/>
      <c r="O239" s="231"/>
      <c r="P239" s="231"/>
      <c r="Q239" s="231"/>
      <c r="R239" s="231"/>
      <c r="S239" s="231"/>
      <c r="T239" s="232"/>
      <c r="AT239" s="226" t="s">
        <v>159</v>
      </c>
      <c r="AU239" s="226" t="s">
        <v>83</v>
      </c>
      <c r="AV239" s="12" t="s">
        <v>83</v>
      </c>
      <c r="AW239" s="12" t="s">
        <v>35</v>
      </c>
      <c r="AX239" s="12" t="s">
        <v>80</v>
      </c>
      <c r="AY239" s="226" t="s">
        <v>148</v>
      </c>
    </row>
    <row r="240" s="1" customFormat="1" ht="16.5" customHeight="1">
      <c r="B240" s="202"/>
      <c r="C240" s="249" t="s">
        <v>452</v>
      </c>
      <c r="D240" s="249" t="s">
        <v>270</v>
      </c>
      <c r="E240" s="250" t="s">
        <v>544</v>
      </c>
      <c r="F240" s="251" t="s">
        <v>545</v>
      </c>
      <c r="G240" s="252" t="s">
        <v>399</v>
      </c>
      <c r="H240" s="253">
        <v>4</v>
      </c>
      <c r="I240" s="254"/>
      <c r="J240" s="255">
        <f>ROUND(I240*H240,2)</f>
        <v>0</v>
      </c>
      <c r="K240" s="251" t="s">
        <v>5</v>
      </c>
      <c r="L240" s="256"/>
      <c r="M240" s="257" t="s">
        <v>5</v>
      </c>
      <c r="N240" s="258" t="s">
        <v>43</v>
      </c>
      <c r="O240" s="48"/>
      <c r="P240" s="212">
        <f>O240*H240</f>
        <v>0</v>
      </c>
      <c r="Q240" s="212">
        <v>0.0073000000000000001</v>
      </c>
      <c r="R240" s="212">
        <f>Q240*H240</f>
        <v>0.0292</v>
      </c>
      <c r="S240" s="212">
        <v>0</v>
      </c>
      <c r="T240" s="213">
        <f>S240*H240</f>
        <v>0</v>
      </c>
      <c r="AR240" s="25" t="s">
        <v>214</v>
      </c>
      <c r="AT240" s="25" t="s">
        <v>270</v>
      </c>
      <c r="AU240" s="25" t="s">
        <v>83</v>
      </c>
      <c r="AY240" s="25" t="s">
        <v>148</v>
      </c>
      <c r="BE240" s="214">
        <f>IF(N240="základní",J240,0)</f>
        <v>0</v>
      </c>
      <c r="BF240" s="214">
        <f>IF(N240="snížená",J240,0)</f>
        <v>0</v>
      </c>
      <c r="BG240" s="214">
        <f>IF(N240="zákl. přenesená",J240,0)</f>
        <v>0</v>
      </c>
      <c r="BH240" s="214">
        <f>IF(N240="sníž. přenesená",J240,0)</f>
        <v>0</v>
      </c>
      <c r="BI240" s="214">
        <f>IF(N240="nulová",J240,0)</f>
        <v>0</v>
      </c>
      <c r="BJ240" s="25" t="s">
        <v>80</v>
      </c>
      <c r="BK240" s="214">
        <f>ROUND(I240*H240,2)</f>
        <v>0</v>
      </c>
      <c r="BL240" s="25" t="s">
        <v>155</v>
      </c>
      <c r="BM240" s="25" t="s">
        <v>546</v>
      </c>
    </row>
    <row r="241" s="1" customFormat="1">
      <c r="B241" s="47"/>
      <c r="D241" s="215" t="s">
        <v>157</v>
      </c>
      <c r="F241" s="216" t="s">
        <v>547</v>
      </c>
      <c r="I241" s="176"/>
      <c r="L241" s="47"/>
      <c r="M241" s="217"/>
      <c r="N241" s="48"/>
      <c r="O241" s="48"/>
      <c r="P241" s="48"/>
      <c r="Q241" s="48"/>
      <c r="R241" s="48"/>
      <c r="S241" s="48"/>
      <c r="T241" s="86"/>
      <c r="AT241" s="25" t="s">
        <v>157</v>
      </c>
      <c r="AU241" s="25" t="s">
        <v>83</v>
      </c>
    </row>
    <row r="242" s="12" customFormat="1">
      <c r="B242" s="225"/>
      <c r="D242" s="215" t="s">
        <v>159</v>
      </c>
      <c r="E242" s="226" t="s">
        <v>5</v>
      </c>
      <c r="F242" s="227" t="s">
        <v>1214</v>
      </c>
      <c r="H242" s="228">
        <v>4</v>
      </c>
      <c r="I242" s="229"/>
      <c r="L242" s="225"/>
      <c r="M242" s="230"/>
      <c r="N242" s="231"/>
      <c r="O242" s="231"/>
      <c r="P242" s="231"/>
      <c r="Q242" s="231"/>
      <c r="R242" s="231"/>
      <c r="S242" s="231"/>
      <c r="T242" s="232"/>
      <c r="AT242" s="226" t="s">
        <v>159</v>
      </c>
      <c r="AU242" s="226" t="s">
        <v>83</v>
      </c>
      <c r="AV242" s="12" t="s">
        <v>83</v>
      </c>
      <c r="AW242" s="12" t="s">
        <v>35</v>
      </c>
      <c r="AX242" s="12" t="s">
        <v>80</v>
      </c>
      <c r="AY242" s="226" t="s">
        <v>148</v>
      </c>
    </row>
    <row r="243" s="10" customFormat="1" ht="29.88" customHeight="1">
      <c r="B243" s="189"/>
      <c r="D243" s="190" t="s">
        <v>71</v>
      </c>
      <c r="E243" s="200" t="s">
        <v>548</v>
      </c>
      <c r="F243" s="200" t="s">
        <v>549</v>
      </c>
      <c r="I243" s="192"/>
      <c r="J243" s="201">
        <f>BK243</f>
        <v>0</v>
      </c>
      <c r="L243" s="189"/>
      <c r="M243" s="194"/>
      <c r="N243" s="195"/>
      <c r="O243" s="195"/>
      <c r="P243" s="196">
        <f>SUM(P244:P245)</f>
        <v>0</v>
      </c>
      <c r="Q243" s="195"/>
      <c r="R243" s="196">
        <f>SUM(R244:R245)</f>
        <v>0</v>
      </c>
      <c r="S243" s="195"/>
      <c r="T243" s="197">
        <f>SUM(T244:T245)</f>
        <v>0</v>
      </c>
      <c r="AR243" s="190" t="s">
        <v>80</v>
      </c>
      <c r="AT243" s="198" t="s">
        <v>71</v>
      </c>
      <c r="AU243" s="198" t="s">
        <v>80</v>
      </c>
      <c r="AY243" s="190" t="s">
        <v>148</v>
      </c>
      <c r="BK243" s="199">
        <f>SUM(BK244:BK245)</f>
        <v>0</v>
      </c>
    </row>
    <row r="244" s="1" customFormat="1" ht="16.5" customHeight="1">
      <c r="B244" s="202"/>
      <c r="C244" s="203" t="s">
        <v>457</v>
      </c>
      <c r="D244" s="203" t="s">
        <v>150</v>
      </c>
      <c r="E244" s="204" t="s">
        <v>551</v>
      </c>
      <c r="F244" s="205" t="s">
        <v>552</v>
      </c>
      <c r="G244" s="206" t="s">
        <v>256</v>
      </c>
      <c r="H244" s="207">
        <v>11.872999999999999</v>
      </c>
      <c r="I244" s="208"/>
      <c r="J244" s="209">
        <f>ROUND(I244*H244,2)</f>
        <v>0</v>
      </c>
      <c r="K244" s="205" t="s">
        <v>154</v>
      </c>
      <c r="L244" s="47"/>
      <c r="M244" s="210" t="s">
        <v>5</v>
      </c>
      <c r="N244" s="211" t="s">
        <v>43</v>
      </c>
      <c r="O244" s="48"/>
      <c r="P244" s="212">
        <f>O244*H244</f>
        <v>0</v>
      </c>
      <c r="Q244" s="212">
        <v>0</v>
      </c>
      <c r="R244" s="212">
        <f>Q244*H244</f>
        <v>0</v>
      </c>
      <c r="S244" s="212">
        <v>0</v>
      </c>
      <c r="T244" s="213">
        <f>S244*H244</f>
        <v>0</v>
      </c>
      <c r="AR244" s="25" t="s">
        <v>155</v>
      </c>
      <c r="AT244" s="25" t="s">
        <v>150</v>
      </c>
      <c r="AU244" s="25" t="s">
        <v>83</v>
      </c>
      <c r="AY244" s="25" t="s">
        <v>148</v>
      </c>
      <c r="BE244" s="214">
        <f>IF(N244="základní",J244,0)</f>
        <v>0</v>
      </c>
      <c r="BF244" s="214">
        <f>IF(N244="snížená",J244,0)</f>
        <v>0</v>
      </c>
      <c r="BG244" s="214">
        <f>IF(N244="zákl. přenesená",J244,0)</f>
        <v>0</v>
      </c>
      <c r="BH244" s="214">
        <f>IF(N244="sníž. přenesená",J244,0)</f>
        <v>0</v>
      </c>
      <c r="BI244" s="214">
        <f>IF(N244="nulová",J244,0)</f>
        <v>0</v>
      </c>
      <c r="BJ244" s="25" t="s">
        <v>80</v>
      </c>
      <c r="BK244" s="214">
        <f>ROUND(I244*H244,2)</f>
        <v>0</v>
      </c>
      <c r="BL244" s="25" t="s">
        <v>155</v>
      </c>
      <c r="BM244" s="25" t="s">
        <v>553</v>
      </c>
    </row>
    <row r="245" s="1" customFormat="1">
      <c r="B245" s="47"/>
      <c r="D245" s="215" t="s">
        <v>157</v>
      </c>
      <c r="F245" s="216" t="s">
        <v>554</v>
      </c>
      <c r="I245" s="176"/>
      <c r="L245" s="47"/>
      <c r="M245" s="259"/>
      <c r="N245" s="260"/>
      <c r="O245" s="260"/>
      <c r="P245" s="260"/>
      <c r="Q245" s="260"/>
      <c r="R245" s="260"/>
      <c r="S245" s="260"/>
      <c r="T245" s="261"/>
      <c r="AT245" s="25" t="s">
        <v>157</v>
      </c>
      <c r="AU245" s="25" t="s">
        <v>83</v>
      </c>
    </row>
    <row r="246" s="1" customFormat="1" ht="6.96" customHeight="1">
      <c r="B246" s="68"/>
      <c r="C246" s="69"/>
      <c r="D246" s="69"/>
      <c r="E246" s="69"/>
      <c r="F246" s="69"/>
      <c r="G246" s="69"/>
      <c r="H246" s="69"/>
      <c r="I246" s="153"/>
      <c r="J246" s="69"/>
      <c r="K246" s="69"/>
      <c r="L246" s="47"/>
    </row>
  </sheetData>
  <autoFilter ref="C80:K245"/>
  <mergeCells count="10">
    <mergeCell ref="E7:H7"/>
    <mergeCell ref="E9:H9"/>
    <mergeCell ref="E24:H24"/>
    <mergeCell ref="E45:H45"/>
    <mergeCell ref="E47:H47"/>
    <mergeCell ref="J51:J52"/>
    <mergeCell ref="E71:H71"/>
    <mergeCell ref="E73:H73"/>
    <mergeCell ref="G1:H1"/>
    <mergeCell ref="L2:V2"/>
  </mergeCells>
  <hyperlinks>
    <hyperlink ref="F1:G1" location="C2" display="1) Krycí list soupisu"/>
    <hyperlink ref="G1:H1" location="C54" display="2) Rekapitulace"/>
    <hyperlink ref="J1" location="C80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23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1"/>
      <c r="B1" s="124"/>
      <c r="C1" s="124"/>
      <c r="D1" s="125" t="s">
        <v>1</v>
      </c>
      <c r="E1" s="124"/>
      <c r="F1" s="126" t="s">
        <v>112</v>
      </c>
      <c r="G1" s="126" t="s">
        <v>113</v>
      </c>
      <c r="H1" s="126"/>
      <c r="I1" s="127"/>
      <c r="J1" s="126" t="s">
        <v>114</v>
      </c>
      <c r="K1" s="125" t="s">
        <v>115</v>
      </c>
      <c r="L1" s="126" t="s">
        <v>116</v>
      </c>
      <c r="M1" s="126"/>
      <c r="N1" s="126"/>
      <c r="O1" s="126"/>
      <c r="P1" s="126"/>
      <c r="Q1" s="126"/>
      <c r="R1" s="126"/>
      <c r="S1" s="126"/>
      <c r="T1" s="126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</row>
    <row r="2" ht="36.96" customHeight="1">
      <c r="L2" s="24" t="s">
        <v>8</v>
      </c>
      <c r="AT2" s="25" t="s">
        <v>107</v>
      </c>
    </row>
    <row r="3" ht="6.96" customHeight="1">
      <c r="B3" s="26"/>
      <c r="C3" s="27"/>
      <c r="D3" s="27"/>
      <c r="E3" s="27"/>
      <c r="F3" s="27"/>
      <c r="G3" s="27"/>
      <c r="H3" s="27"/>
      <c r="I3" s="128"/>
      <c r="J3" s="27"/>
      <c r="K3" s="28"/>
      <c r="AT3" s="25" t="s">
        <v>83</v>
      </c>
    </row>
    <row r="4" ht="36.96" customHeight="1">
      <c r="B4" s="29"/>
      <c r="C4" s="30"/>
      <c r="D4" s="31" t="s">
        <v>117</v>
      </c>
      <c r="E4" s="30"/>
      <c r="F4" s="30"/>
      <c r="G4" s="30"/>
      <c r="H4" s="30"/>
      <c r="I4" s="129"/>
      <c r="J4" s="30"/>
      <c r="K4" s="32"/>
      <c r="M4" s="33" t="s">
        <v>13</v>
      </c>
      <c r="AT4" s="25" t="s">
        <v>6</v>
      </c>
    </row>
    <row r="5" ht="6.96" customHeight="1">
      <c r="B5" s="29"/>
      <c r="C5" s="30"/>
      <c r="D5" s="30"/>
      <c r="E5" s="30"/>
      <c r="F5" s="30"/>
      <c r="G5" s="30"/>
      <c r="H5" s="30"/>
      <c r="I5" s="129"/>
      <c r="J5" s="30"/>
      <c r="K5" s="32"/>
    </row>
    <row r="6">
      <c r="B6" s="29"/>
      <c r="C6" s="30"/>
      <c r="D6" s="41" t="s">
        <v>19</v>
      </c>
      <c r="E6" s="30"/>
      <c r="F6" s="30"/>
      <c r="G6" s="30"/>
      <c r="H6" s="30"/>
      <c r="I6" s="129"/>
      <c r="J6" s="30"/>
      <c r="K6" s="32"/>
    </row>
    <row r="7" ht="16.5" customHeight="1">
      <c r="B7" s="29"/>
      <c r="C7" s="30"/>
      <c r="D7" s="30"/>
      <c r="E7" s="130" t="str">
        <f>'Rekapitulace stavby'!K6</f>
        <v>Zákupy - dostavba vodohospodářské infrastruktury na p.p.č.1609-II.etapa (bez dom.přípojek na p.p.č.1609/22,/23,/24,/25)</v>
      </c>
      <c r="F7" s="41"/>
      <c r="G7" s="41"/>
      <c r="H7" s="41"/>
      <c r="I7" s="129"/>
      <c r="J7" s="30"/>
      <c r="K7" s="32"/>
    </row>
    <row r="8" s="1" customFormat="1">
      <c r="B8" s="47"/>
      <c r="C8" s="48"/>
      <c r="D8" s="41" t="s">
        <v>118</v>
      </c>
      <c r="E8" s="48"/>
      <c r="F8" s="48"/>
      <c r="G8" s="48"/>
      <c r="H8" s="48"/>
      <c r="I8" s="131"/>
      <c r="J8" s="48"/>
      <c r="K8" s="52"/>
    </row>
    <row r="9" s="1" customFormat="1" ht="36.96" customHeight="1">
      <c r="B9" s="47"/>
      <c r="C9" s="48"/>
      <c r="D9" s="48"/>
      <c r="E9" s="132" t="s">
        <v>1242</v>
      </c>
      <c r="F9" s="48"/>
      <c r="G9" s="48"/>
      <c r="H9" s="48"/>
      <c r="I9" s="131"/>
      <c r="J9" s="48"/>
      <c r="K9" s="52"/>
    </row>
    <row r="10" s="1" customFormat="1">
      <c r="B10" s="47"/>
      <c r="C10" s="48"/>
      <c r="D10" s="48"/>
      <c r="E10" s="48"/>
      <c r="F10" s="48"/>
      <c r="G10" s="48"/>
      <c r="H10" s="48"/>
      <c r="I10" s="131"/>
      <c r="J10" s="48"/>
      <c r="K10" s="52"/>
    </row>
    <row r="11" s="1" customFormat="1" ht="14.4" customHeight="1">
      <c r="B11" s="47"/>
      <c r="C11" s="48"/>
      <c r="D11" s="41" t="s">
        <v>21</v>
      </c>
      <c r="E11" s="48"/>
      <c r="F11" s="36" t="s">
        <v>108</v>
      </c>
      <c r="G11" s="48"/>
      <c r="H11" s="48"/>
      <c r="I11" s="133" t="s">
        <v>22</v>
      </c>
      <c r="J11" s="36" t="s">
        <v>1243</v>
      </c>
      <c r="K11" s="52"/>
    </row>
    <row r="12" s="1" customFormat="1" ht="14.4" customHeight="1">
      <c r="B12" s="47"/>
      <c r="C12" s="48"/>
      <c r="D12" s="41" t="s">
        <v>23</v>
      </c>
      <c r="E12" s="48"/>
      <c r="F12" s="36" t="s">
        <v>24</v>
      </c>
      <c r="G12" s="48"/>
      <c r="H12" s="48"/>
      <c r="I12" s="133" t="s">
        <v>25</v>
      </c>
      <c r="J12" s="134" t="str">
        <f>'Rekapitulace stavby'!AN8</f>
        <v>23. 3. 2018</v>
      </c>
      <c r="K12" s="52"/>
    </row>
    <row r="13" s="1" customFormat="1" ht="10.8" customHeight="1">
      <c r="B13" s="47"/>
      <c r="C13" s="48"/>
      <c r="D13" s="48"/>
      <c r="E13" s="48"/>
      <c r="F13" s="48"/>
      <c r="G13" s="48"/>
      <c r="H13" s="48"/>
      <c r="I13" s="131"/>
      <c r="J13" s="48"/>
      <c r="K13" s="52"/>
    </row>
    <row r="14" s="1" customFormat="1" ht="14.4" customHeight="1">
      <c r="B14" s="47"/>
      <c r="C14" s="48"/>
      <c r="D14" s="41" t="s">
        <v>27</v>
      </c>
      <c r="E14" s="48"/>
      <c r="F14" s="48"/>
      <c r="G14" s="48"/>
      <c r="H14" s="48"/>
      <c r="I14" s="133" t="s">
        <v>28</v>
      </c>
      <c r="J14" s="36" t="s">
        <v>5</v>
      </c>
      <c r="K14" s="52"/>
    </row>
    <row r="15" s="1" customFormat="1" ht="18" customHeight="1">
      <c r="B15" s="47"/>
      <c r="C15" s="48"/>
      <c r="D15" s="48"/>
      <c r="E15" s="36" t="s">
        <v>29</v>
      </c>
      <c r="F15" s="48"/>
      <c r="G15" s="48"/>
      <c r="H15" s="48"/>
      <c r="I15" s="133" t="s">
        <v>30</v>
      </c>
      <c r="J15" s="36" t="s">
        <v>5</v>
      </c>
      <c r="K15" s="52"/>
    </row>
    <row r="16" s="1" customFormat="1" ht="6.96" customHeight="1">
      <c r="B16" s="47"/>
      <c r="C16" s="48"/>
      <c r="D16" s="48"/>
      <c r="E16" s="48"/>
      <c r="F16" s="48"/>
      <c r="G16" s="48"/>
      <c r="H16" s="48"/>
      <c r="I16" s="131"/>
      <c r="J16" s="48"/>
      <c r="K16" s="52"/>
    </row>
    <row r="17" s="1" customFormat="1" ht="14.4" customHeight="1">
      <c r="B17" s="47"/>
      <c r="C17" s="48"/>
      <c r="D17" s="41" t="s">
        <v>31</v>
      </c>
      <c r="E17" s="48"/>
      <c r="F17" s="48"/>
      <c r="G17" s="48"/>
      <c r="H17" s="48"/>
      <c r="I17" s="133" t="s">
        <v>28</v>
      </c>
      <c r="J17" s="36" t="str">
        <f>IF('Rekapitulace stavby'!AN13="Vyplň údaj","",IF('Rekapitulace stavby'!AN13="","",'Rekapitulace stavby'!AN13))</f>
        <v/>
      </c>
      <c r="K17" s="52"/>
    </row>
    <row r="18" s="1" customFormat="1" ht="18" customHeight="1">
      <c r="B18" s="47"/>
      <c r="C18" s="48"/>
      <c r="D18" s="48"/>
      <c r="E18" s="36" t="str">
        <f>IF('Rekapitulace stavby'!E14="Vyplň údaj","",IF('Rekapitulace stavby'!E14="","",'Rekapitulace stavby'!E14))</f>
        <v/>
      </c>
      <c r="F18" s="48"/>
      <c r="G18" s="48"/>
      <c r="H18" s="48"/>
      <c r="I18" s="133" t="s">
        <v>30</v>
      </c>
      <c r="J18" s="36" t="str">
        <f>IF('Rekapitulace stavby'!AN14="Vyplň údaj","",IF('Rekapitulace stavby'!AN14="","",'Rekapitulace stavby'!AN14))</f>
        <v/>
      </c>
      <c r="K18" s="52"/>
    </row>
    <row r="19" s="1" customFormat="1" ht="6.96" customHeight="1">
      <c r="B19" s="47"/>
      <c r="C19" s="48"/>
      <c r="D19" s="48"/>
      <c r="E19" s="48"/>
      <c r="F19" s="48"/>
      <c r="G19" s="48"/>
      <c r="H19" s="48"/>
      <c r="I19" s="131"/>
      <c r="J19" s="48"/>
      <c r="K19" s="52"/>
    </row>
    <row r="20" s="1" customFormat="1" ht="14.4" customHeight="1">
      <c r="B20" s="47"/>
      <c r="C20" s="48"/>
      <c r="D20" s="41" t="s">
        <v>33</v>
      </c>
      <c r="E20" s="48"/>
      <c r="F20" s="48"/>
      <c r="G20" s="48"/>
      <c r="H20" s="48"/>
      <c r="I20" s="133" t="s">
        <v>28</v>
      </c>
      <c r="J20" s="36" t="s">
        <v>5</v>
      </c>
      <c r="K20" s="52"/>
    </row>
    <row r="21" s="1" customFormat="1" ht="18" customHeight="1">
      <c r="B21" s="47"/>
      <c r="C21" s="48"/>
      <c r="D21" s="48"/>
      <c r="E21" s="36" t="s">
        <v>34</v>
      </c>
      <c r="F21" s="48"/>
      <c r="G21" s="48"/>
      <c r="H21" s="48"/>
      <c r="I21" s="133" t="s">
        <v>30</v>
      </c>
      <c r="J21" s="36" t="s">
        <v>5</v>
      </c>
      <c r="K21" s="52"/>
    </row>
    <row r="22" s="1" customFormat="1" ht="6.96" customHeight="1">
      <c r="B22" s="47"/>
      <c r="C22" s="48"/>
      <c r="D22" s="48"/>
      <c r="E22" s="48"/>
      <c r="F22" s="48"/>
      <c r="G22" s="48"/>
      <c r="H22" s="48"/>
      <c r="I22" s="131"/>
      <c r="J22" s="48"/>
      <c r="K22" s="52"/>
    </row>
    <row r="23" s="1" customFormat="1" ht="14.4" customHeight="1">
      <c r="B23" s="47"/>
      <c r="C23" s="48"/>
      <c r="D23" s="41" t="s">
        <v>36</v>
      </c>
      <c r="E23" s="48"/>
      <c r="F23" s="48"/>
      <c r="G23" s="48"/>
      <c r="H23" s="48"/>
      <c r="I23" s="131"/>
      <c r="J23" s="48"/>
      <c r="K23" s="52"/>
    </row>
    <row r="24" s="6" customFormat="1" ht="57" customHeight="1">
      <c r="B24" s="135"/>
      <c r="C24" s="136"/>
      <c r="D24" s="136"/>
      <c r="E24" s="45" t="s">
        <v>37</v>
      </c>
      <c r="F24" s="45"/>
      <c r="G24" s="45"/>
      <c r="H24" s="45"/>
      <c r="I24" s="137"/>
      <c r="J24" s="136"/>
      <c r="K24" s="138"/>
    </row>
    <row r="25" s="1" customFormat="1" ht="6.96" customHeight="1">
      <c r="B25" s="47"/>
      <c r="C25" s="48"/>
      <c r="D25" s="48"/>
      <c r="E25" s="48"/>
      <c r="F25" s="48"/>
      <c r="G25" s="48"/>
      <c r="H25" s="48"/>
      <c r="I25" s="131"/>
      <c r="J25" s="48"/>
      <c r="K25" s="52"/>
    </row>
    <row r="26" s="1" customFormat="1" ht="6.96" customHeight="1">
      <c r="B26" s="47"/>
      <c r="C26" s="48"/>
      <c r="D26" s="83"/>
      <c r="E26" s="83"/>
      <c r="F26" s="83"/>
      <c r="G26" s="83"/>
      <c r="H26" s="83"/>
      <c r="I26" s="139"/>
      <c r="J26" s="83"/>
      <c r="K26" s="140"/>
    </row>
    <row r="27" s="1" customFormat="1" ht="25.44" customHeight="1">
      <c r="B27" s="47"/>
      <c r="C27" s="48"/>
      <c r="D27" s="141" t="s">
        <v>38</v>
      </c>
      <c r="E27" s="48"/>
      <c r="F27" s="48"/>
      <c r="G27" s="48"/>
      <c r="H27" s="48"/>
      <c r="I27" s="131"/>
      <c r="J27" s="142">
        <f>ROUND(J79,2)</f>
        <v>0</v>
      </c>
      <c r="K27" s="52"/>
    </row>
    <row r="28" s="1" customFormat="1" ht="6.96" customHeight="1">
      <c r="B28" s="47"/>
      <c r="C28" s="48"/>
      <c r="D28" s="83"/>
      <c r="E28" s="83"/>
      <c r="F28" s="83"/>
      <c r="G28" s="83"/>
      <c r="H28" s="83"/>
      <c r="I28" s="139"/>
      <c r="J28" s="83"/>
      <c r="K28" s="140"/>
    </row>
    <row r="29" s="1" customFormat="1" ht="14.4" customHeight="1">
      <c r="B29" s="47"/>
      <c r="C29" s="48"/>
      <c r="D29" s="48"/>
      <c r="E29" s="48"/>
      <c r="F29" s="53" t="s">
        <v>40</v>
      </c>
      <c r="G29" s="48"/>
      <c r="H29" s="48"/>
      <c r="I29" s="143" t="s">
        <v>39</v>
      </c>
      <c r="J29" s="53" t="s">
        <v>41</v>
      </c>
      <c r="K29" s="52"/>
    </row>
    <row r="30" s="1" customFormat="1" ht="14.4" customHeight="1">
      <c r="B30" s="47"/>
      <c r="C30" s="48"/>
      <c r="D30" s="56" t="s">
        <v>42</v>
      </c>
      <c r="E30" s="56" t="s">
        <v>43</v>
      </c>
      <c r="F30" s="144">
        <f>ROUND(SUM(BE79:BE132), 2)</f>
        <v>0</v>
      </c>
      <c r="G30" s="48"/>
      <c r="H30" s="48"/>
      <c r="I30" s="145">
        <v>0.20999999999999999</v>
      </c>
      <c r="J30" s="144">
        <f>ROUND(ROUND((SUM(BE79:BE132)), 2)*I30, 2)</f>
        <v>0</v>
      </c>
      <c r="K30" s="52"/>
    </row>
    <row r="31" s="1" customFormat="1" ht="14.4" customHeight="1">
      <c r="B31" s="47"/>
      <c r="C31" s="48"/>
      <c r="D31" s="48"/>
      <c r="E31" s="56" t="s">
        <v>44</v>
      </c>
      <c r="F31" s="144">
        <f>ROUND(SUM(BF79:BF132), 2)</f>
        <v>0</v>
      </c>
      <c r="G31" s="48"/>
      <c r="H31" s="48"/>
      <c r="I31" s="145">
        <v>0.14999999999999999</v>
      </c>
      <c r="J31" s="144">
        <f>ROUND(ROUND((SUM(BF79:BF132)), 2)*I31, 2)</f>
        <v>0</v>
      </c>
      <c r="K31" s="52"/>
    </row>
    <row r="32" hidden="1" s="1" customFormat="1" ht="14.4" customHeight="1">
      <c r="B32" s="47"/>
      <c r="C32" s="48"/>
      <c r="D32" s="48"/>
      <c r="E32" s="56" t="s">
        <v>45</v>
      </c>
      <c r="F32" s="144">
        <f>ROUND(SUM(BG79:BG132), 2)</f>
        <v>0</v>
      </c>
      <c r="G32" s="48"/>
      <c r="H32" s="48"/>
      <c r="I32" s="145">
        <v>0.20999999999999999</v>
      </c>
      <c r="J32" s="144">
        <v>0</v>
      </c>
      <c r="K32" s="52"/>
    </row>
    <row r="33" hidden="1" s="1" customFormat="1" ht="14.4" customHeight="1">
      <c r="B33" s="47"/>
      <c r="C33" s="48"/>
      <c r="D33" s="48"/>
      <c r="E33" s="56" t="s">
        <v>46</v>
      </c>
      <c r="F33" s="144">
        <f>ROUND(SUM(BH79:BH132), 2)</f>
        <v>0</v>
      </c>
      <c r="G33" s="48"/>
      <c r="H33" s="48"/>
      <c r="I33" s="145">
        <v>0.14999999999999999</v>
      </c>
      <c r="J33" s="144">
        <v>0</v>
      </c>
      <c r="K33" s="52"/>
    </row>
    <row r="34" hidden="1" s="1" customFormat="1" ht="14.4" customHeight="1">
      <c r="B34" s="47"/>
      <c r="C34" s="48"/>
      <c r="D34" s="48"/>
      <c r="E34" s="56" t="s">
        <v>47</v>
      </c>
      <c r="F34" s="144">
        <f>ROUND(SUM(BI79:BI132), 2)</f>
        <v>0</v>
      </c>
      <c r="G34" s="48"/>
      <c r="H34" s="48"/>
      <c r="I34" s="145">
        <v>0</v>
      </c>
      <c r="J34" s="144">
        <v>0</v>
      </c>
      <c r="K34" s="52"/>
    </row>
    <row r="35" s="1" customFormat="1" ht="6.96" customHeight="1">
      <c r="B35" s="47"/>
      <c r="C35" s="48"/>
      <c r="D35" s="48"/>
      <c r="E35" s="48"/>
      <c r="F35" s="48"/>
      <c r="G35" s="48"/>
      <c r="H35" s="48"/>
      <c r="I35" s="131"/>
      <c r="J35" s="48"/>
      <c r="K35" s="52"/>
    </row>
    <row r="36" s="1" customFormat="1" ht="25.44" customHeight="1">
      <c r="B36" s="47"/>
      <c r="C36" s="146"/>
      <c r="D36" s="147" t="s">
        <v>48</v>
      </c>
      <c r="E36" s="89"/>
      <c r="F36" s="89"/>
      <c r="G36" s="148" t="s">
        <v>49</v>
      </c>
      <c r="H36" s="149" t="s">
        <v>50</v>
      </c>
      <c r="I36" s="150"/>
      <c r="J36" s="151">
        <f>SUM(J27:J34)</f>
        <v>0</v>
      </c>
      <c r="K36" s="152"/>
    </row>
    <row r="37" s="1" customFormat="1" ht="14.4" customHeight="1">
      <c r="B37" s="68"/>
      <c r="C37" s="69"/>
      <c r="D37" s="69"/>
      <c r="E37" s="69"/>
      <c r="F37" s="69"/>
      <c r="G37" s="69"/>
      <c r="H37" s="69"/>
      <c r="I37" s="153"/>
      <c r="J37" s="69"/>
      <c r="K37" s="70"/>
    </row>
    <row r="41" s="1" customFormat="1" ht="6.96" customHeight="1">
      <c r="B41" s="71"/>
      <c r="C41" s="72"/>
      <c r="D41" s="72"/>
      <c r="E41" s="72"/>
      <c r="F41" s="72"/>
      <c r="G41" s="72"/>
      <c r="H41" s="72"/>
      <c r="I41" s="154"/>
      <c r="J41" s="72"/>
      <c r="K41" s="155"/>
    </row>
    <row r="42" s="1" customFormat="1" ht="36.96" customHeight="1">
      <c r="B42" s="47"/>
      <c r="C42" s="31" t="s">
        <v>121</v>
      </c>
      <c r="D42" s="48"/>
      <c r="E42" s="48"/>
      <c r="F42" s="48"/>
      <c r="G42" s="48"/>
      <c r="H42" s="48"/>
      <c r="I42" s="131"/>
      <c r="J42" s="48"/>
      <c r="K42" s="52"/>
    </row>
    <row r="43" s="1" customFormat="1" ht="6.96" customHeight="1">
      <c r="B43" s="47"/>
      <c r="C43" s="48"/>
      <c r="D43" s="48"/>
      <c r="E43" s="48"/>
      <c r="F43" s="48"/>
      <c r="G43" s="48"/>
      <c r="H43" s="48"/>
      <c r="I43" s="131"/>
      <c r="J43" s="48"/>
      <c r="K43" s="52"/>
    </row>
    <row r="44" s="1" customFormat="1" ht="14.4" customHeight="1">
      <c r="B44" s="47"/>
      <c r="C44" s="41" t="s">
        <v>19</v>
      </c>
      <c r="D44" s="48"/>
      <c r="E44" s="48"/>
      <c r="F44" s="48"/>
      <c r="G44" s="48"/>
      <c r="H44" s="48"/>
      <c r="I44" s="131"/>
      <c r="J44" s="48"/>
      <c r="K44" s="52"/>
    </row>
    <row r="45" s="1" customFormat="1" ht="16.5" customHeight="1">
      <c r="B45" s="47"/>
      <c r="C45" s="48"/>
      <c r="D45" s="48"/>
      <c r="E45" s="130" t="str">
        <f>E7</f>
        <v>Zákupy - dostavba vodohospodářské infrastruktury na p.p.č.1609-II.etapa (bez dom.přípojek na p.p.č.1609/22,/23,/24,/25)</v>
      </c>
      <c r="F45" s="41"/>
      <c r="G45" s="41"/>
      <c r="H45" s="41"/>
      <c r="I45" s="131"/>
      <c r="J45" s="48"/>
      <c r="K45" s="52"/>
    </row>
    <row r="46" s="1" customFormat="1" ht="14.4" customHeight="1">
      <c r="B46" s="47"/>
      <c r="C46" s="41" t="s">
        <v>118</v>
      </c>
      <c r="D46" s="48"/>
      <c r="E46" s="48"/>
      <c r="F46" s="48"/>
      <c r="G46" s="48"/>
      <c r="H46" s="48"/>
      <c r="I46" s="131"/>
      <c r="J46" s="48"/>
      <c r="K46" s="52"/>
    </row>
    <row r="47" s="1" customFormat="1" ht="17.25" customHeight="1">
      <c r="B47" s="47"/>
      <c r="C47" s="48"/>
      <c r="D47" s="48"/>
      <c r="E47" s="132" t="str">
        <f>E9</f>
        <v>PROV - Provizorní štěrková vozovka</v>
      </c>
      <c r="F47" s="48"/>
      <c r="G47" s="48"/>
      <c r="H47" s="48"/>
      <c r="I47" s="131"/>
      <c r="J47" s="48"/>
      <c r="K47" s="52"/>
    </row>
    <row r="48" s="1" customFormat="1" ht="6.96" customHeight="1">
      <c r="B48" s="47"/>
      <c r="C48" s="48"/>
      <c r="D48" s="48"/>
      <c r="E48" s="48"/>
      <c r="F48" s="48"/>
      <c r="G48" s="48"/>
      <c r="H48" s="48"/>
      <c r="I48" s="131"/>
      <c r="J48" s="48"/>
      <c r="K48" s="52"/>
    </row>
    <row r="49" s="1" customFormat="1" ht="18" customHeight="1">
      <c r="B49" s="47"/>
      <c r="C49" s="41" t="s">
        <v>23</v>
      </c>
      <c r="D49" s="48"/>
      <c r="E49" s="48"/>
      <c r="F49" s="36" t="str">
        <f>F12</f>
        <v>Zákupy</v>
      </c>
      <c r="G49" s="48"/>
      <c r="H49" s="48"/>
      <c r="I49" s="133" t="s">
        <v>25</v>
      </c>
      <c r="J49" s="134" t="str">
        <f>IF(J12="","",J12)</f>
        <v>23. 3. 2018</v>
      </c>
      <c r="K49" s="52"/>
    </row>
    <row r="50" s="1" customFormat="1" ht="6.96" customHeight="1">
      <c r="B50" s="47"/>
      <c r="C50" s="48"/>
      <c r="D50" s="48"/>
      <c r="E50" s="48"/>
      <c r="F50" s="48"/>
      <c r="G50" s="48"/>
      <c r="H50" s="48"/>
      <c r="I50" s="131"/>
      <c r="J50" s="48"/>
      <c r="K50" s="52"/>
    </row>
    <row r="51" s="1" customFormat="1">
      <c r="B51" s="47"/>
      <c r="C51" s="41" t="s">
        <v>27</v>
      </c>
      <c r="D51" s="48"/>
      <c r="E51" s="48"/>
      <c r="F51" s="36" t="str">
        <f>E15</f>
        <v>Město Zákupy</v>
      </c>
      <c r="G51" s="48"/>
      <c r="H51" s="48"/>
      <c r="I51" s="133" t="s">
        <v>33</v>
      </c>
      <c r="J51" s="45" t="str">
        <f>E21</f>
        <v>Vodohospodářské projekty s.r.o.</v>
      </c>
      <c r="K51" s="52"/>
    </row>
    <row r="52" s="1" customFormat="1" ht="14.4" customHeight="1">
      <c r="B52" s="47"/>
      <c r="C52" s="41" t="s">
        <v>31</v>
      </c>
      <c r="D52" s="48"/>
      <c r="E52" s="48"/>
      <c r="F52" s="36" t="str">
        <f>IF(E18="","",E18)</f>
        <v/>
      </c>
      <c r="G52" s="48"/>
      <c r="H52" s="48"/>
      <c r="I52" s="131"/>
      <c r="J52" s="156"/>
      <c r="K52" s="52"/>
    </row>
    <row r="53" s="1" customFormat="1" ht="10.32" customHeight="1">
      <c r="B53" s="47"/>
      <c r="C53" s="48"/>
      <c r="D53" s="48"/>
      <c r="E53" s="48"/>
      <c r="F53" s="48"/>
      <c r="G53" s="48"/>
      <c r="H53" s="48"/>
      <c r="I53" s="131"/>
      <c r="J53" s="48"/>
      <c r="K53" s="52"/>
    </row>
    <row r="54" s="1" customFormat="1" ht="29.28" customHeight="1">
      <c r="B54" s="47"/>
      <c r="C54" s="157" t="s">
        <v>122</v>
      </c>
      <c r="D54" s="146"/>
      <c r="E54" s="146"/>
      <c r="F54" s="146"/>
      <c r="G54" s="146"/>
      <c r="H54" s="146"/>
      <c r="I54" s="158"/>
      <c r="J54" s="159" t="s">
        <v>123</v>
      </c>
      <c r="K54" s="160"/>
    </row>
    <row r="55" s="1" customFormat="1" ht="10.32" customHeight="1">
      <c r="B55" s="47"/>
      <c r="C55" s="48"/>
      <c r="D55" s="48"/>
      <c r="E55" s="48"/>
      <c r="F55" s="48"/>
      <c r="G55" s="48"/>
      <c r="H55" s="48"/>
      <c r="I55" s="131"/>
      <c r="J55" s="48"/>
      <c r="K55" s="52"/>
    </row>
    <row r="56" s="1" customFormat="1" ht="29.28" customHeight="1">
      <c r="B56" s="47"/>
      <c r="C56" s="161" t="s">
        <v>124</v>
      </c>
      <c r="D56" s="48"/>
      <c r="E56" s="48"/>
      <c r="F56" s="48"/>
      <c r="G56" s="48"/>
      <c r="H56" s="48"/>
      <c r="I56" s="131"/>
      <c r="J56" s="142">
        <f>J79</f>
        <v>0</v>
      </c>
      <c r="K56" s="52"/>
      <c r="AU56" s="25" t="s">
        <v>125</v>
      </c>
    </row>
    <row r="57" s="7" customFormat="1" ht="24.96" customHeight="1">
      <c r="B57" s="162"/>
      <c r="C57" s="163"/>
      <c r="D57" s="164" t="s">
        <v>126</v>
      </c>
      <c r="E57" s="165"/>
      <c r="F57" s="165"/>
      <c r="G57" s="165"/>
      <c r="H57" s="165"/>
      <c r="I57" s="166"/>
      <c r="J57" s="167">
        <f>J80</f>
        <v>0</v>
      </c>
      <c r="K57" s="168"/>
    </row>
    <row r="58" s="8" customFormat="1" ht="19.92" customHeight="1">
      <c r="B58" s="169"/>
      <c r="C58" s="170"/>
      <c r="D58" s="171" t="s">
        <v>127</v>
      </c>
      <c r="E58" s="172"/>
      <c r="F58" s="172"/>
      <c r="G58" s="172"/>
      <c r="H58" s="172"/>
      <c r="I58" s="173"/>
      <c r="J58" s="174">
        <f>J81</f>
        <v>0</v>
      </c>
      <c r="K58" s="175"/>
    </row>
    <row r="59" s="8" customFormat="1" ht="19.92" customHeight="1">
      <c r="B59" s="169"/>
      <c r="C59" s="170"/>
      <c r="D59" s="171" t="s">
        <v>1244</v>
      </c>
      <c r="E59" s="172"/>
      <c r="F59" s="172"/>
      <c r="G59" s="172"/>
      <c r="H59" s="172"/>
      <c r="I59" s="173"/>
      <c r="J59" s="174">
        <f>J124</f>
        <v>0</v>
      </c>
      <c r="K59" s="175"/>
    </row>
    <row r="60" s="1" customFormat="1" ht="21.84" customHeight="1">
      <c r="B60" s="47"/>
      <c r="C60" s="48"/>
      <c r="D60" s="48"/>
      <c r="E60" s="48"/>
      <c r="F60" s="48"/>
      <c r="G60" s="48"/>
      <c r="H60" s="48"/>
      <c r="I60" s="131"/>
      <c r="J60" s="48"/>
      <c r="K60" s="52"/>
    </row>
    <row r="61" s="1" customFormat="1" ht="6.96" customHeight="1">
      <c r="B61" s="68"/>
      <c r="C61" s="69"/>
      <c r="D61" s="69"/>
      <c r="E61" s="69"/>
      <c r="F61" s="69"/>
      <c r="G61" s="69"/>
      <c r="H61" s="69"/>
      <c r="I61" s="153"/>
      <c r="J61" s="69"/>
      <c r="K61" s="70"/>
    </row>
    <row r="65" s="1" customFormat="1" ht="6.96" customHeight="1">
      <c r="B65" s="71"/>
      <c r="C65" s="72"/>
      <c r="D65" s="72"/>
      <c r="E65" s="72"/>
      <c r="F65" s="72"/>
      <c r="G65" s="72"/>
      <c r="H65" s="72"/>
      <c r="I65" s="154"/>
      <c r="J65" s="72"/>
      <c r="K65" s="72"/>
      <c r="L65" s="47"/>
    </row>
    <row r="66" s="1" customFormat="1" ht="36.96" customHeight="1">
      <c r="B66" s="47"/>
      <c r="C66" s="73" t="s">
        <v>132</v>
      </c>
      <c r="I66" s="176"/>
      <c r="L66" s="47"/>
    </row>
    <row r="67" s="1" customFormat="1" ht="6.96" customHeight="1">
      <c r="B67" s="47"/>
      <c r="I67" s="176"/>
      <c r="L67" s="47"/>
    </row>
    <row r="68" s="1" customFormat="1" ht="14.4" customHeight="1">
      <c r="B68" s="47"/>
      <c r="C68" s="75" t="s">
        <v>19</v>
      </c>
      <c r="I68" s="176"/>
      <c r="L68" s="47"/>
    </row>
    <row r="69" s="1" customFormat="1" ht="16.5" customHeight="1">
      <c r="B69" s="47"/>
      <c r="E69" s="177" t="str">
        <f>E7</f>
        <v>Zákupy - dostavba vodohospodářské infrastruktury na p.p.č.1609-II.etapa (bez dom.přípojek na p.p.č.1609/22,/23,/24,/25)</v>
      </c>
      <c r="F69" s="75"/>
      <c r="G69" s="75"/>
      <c r="H69" s="75"/>
      <c r="I69" s="176"/>
      <c r="L69" s="47"/>
    </row>
    <row r="70" s="1" customFormat="1" ht="14.4" customHeight="1">
      <c r="B70" s="47"/>
      <c r="C70" s="75" t="s">
        <v>118</v>
      </c>
      <c r="I70" s="176"/>
      <c r="L70" s="47"/>
    </row>
    <row r="71" s="1" customFormat="1" ht="17.25" customHeight="1">
      <c r="B71" s="47"/>
      <c r="E71" s="78" t="str">
        <f>E9</f>
        <v>PROV - Provizorní štěrková vozovka</v>
      </c>
      <c r="F71" s="1"/>
      <c r="G71" s="1"/>
      <c r="H71" s="1"/>
      <c r="I71" s="176"/>
      <c r="L71" s="47"/>
    </row>
    <row r="72" s="1" customFormat="1" ht="6.96" customHeight="1">
      <c r="B72" s="47"/>
      <c r="I72" s="176"/>
      <c r="L72" s="47"/>
    </row>
    <row r="73" s="1" customFormat="1" ht="18" customHeight="1">
      <c r="B73" s="47"/>
      <c r="C73" s="75" t="s">
        <v>23</v>
      </c>
      <c r="F73" s="178" t="str">
        <f>F12</f>
        <v>Zákupy</v>
      </c>
      <c r="I73" s="179" t="s">
        <v>25</v>
      </c>
      <c r="J73" s="80" t="str">
        <f>IF(J12="","",J12)</f>
        <v>23. 3. 2018</v>
      </c>
      <c r="L73" s="47"/>
    </row>
    <row r="74" s="1" customFormat="1" ht="6.96" customHeight="1">
      <c r="B74" s="47"/>
      <c r="I74" s="176"/>
      <c r="L74" s="47"/>
    </row>
    <row r="75" s="1" customFormat="1">
      <c r="B75" s="47"/>
      <c r="C75" s="75" t="s">
        <v>27</v>
      </c>
      <c r="F75" s="178" t="str">
        <f>E15</f>
        <v>Město Zákupy</v>
      </c>
      <c r="I75" s="179" t="s">
        <v>33</v>
      </c>
      <c r="J75" s="178" t="str">
        <f>E21</f>
        <v>Vodohospodářské projekty s.r.o.</v>
      </c>
      <c r="L75" s="47"/>
    </row>
    <row r="76" s="1" customFormat="1" ht="14.4" customHeight="1">
      <c r="B76" s="47"/>
      <c r="C76" s="75" t="s">
        <v>31</v>
      </c>
      <c r="F76" s="178" t="str">
        <f>IF(E18="","",E18)</f>
        <v/>
      </c>
      <c r="I76" s="176"/>
      <c r="L76" s="47"/>
    </row>
    <row r="77" s="1" customFormat="1" ht="10.32" customHeight="1">
      <c r="B77" s="47"/>
      <c r="I77" s="176"/>
      <c r="L77" s="47"/>
    </row>
    <row r="78" s="9" customFormat="1" ht="29.28" customHeight="1">
      <c r="B78" s="180"/>
      <c r="C78" s="181" t="s">
        <v>133</v>
      </c>
      <c r="D78" s="182" t="s">
        <v>57</v>
      </c>
      <c r="E78" s="182" t="s">
        <v>53</v>
      </c>
      <c r="F78" s="182" t="s">
        <v>134</v>
      </c>
      <c r="G78" s="182" t="s">
        <v>135</v>
      </c>
      <c r="H78" s="182" t="s">
        <v>136</v>
      </c>
      <c r="I78" s="183" t="s">
        <v>137</v>
      </c>
      <c r="J78" s="182" t="s">
        <v>123</v>
      </c>
      <c r="K78" s="184" t="s">
        <v>138</v>
      </c>
      <c r="L78" s="180"/>
      <c r="M78" s="93" t="s">
        <v>139</v>
      </c>
      <c r="N78" s="94" t="s">
        <v>42</v>
      </c>
      <c r="O78" s="94" t="s">
        <v>140</v>
      </c>
      <c r="P78" s="94" t="s">
        <v>141</v>
      </c>
      <c r="Q78" s="94" t="s">
        <v>142</v>
      </c>
      <c r="R78" s="94" t="s">
        <v>143</v>
      </c>
      <c r="S78" s="94" t="s">
        <v>144</v>
      </c>
      <c r="T78" s="95" t="s">
        <v>145</v>
      </c>
    </row>
    <row r="79" s="1" customFormat="1" ht="29.28" customHeight="1">
      <c r="B79" s="47"/>
      <c r="C79" s="97" t="s">
        <v>124</v>
      </c>
      <c r="I79" s="176"/>
      <c r="J79" s="185">
        <f>BK79</f>
        <v>0</v>
      </c>
      <c r="L79" s="47"/>
      <c r="M79" s="96"/>
      <c r="N79" s="83"/>
      <c r="O79" s="83"/>
      <c r="P79" s="186">
        <f>P80</f>
        <v>0</v>
      </c>
      <c r="Q79" s="83"/>
      <c r="R79" s="186">
        <f>R80</f>
        <v>24.300000000000001</v>
      </c>
      <c r="S79" s="83"/>
      <c r="T79" s="187">
        <f>T80</f>
        <v>0</v>
      </c>
      <c r="AT79" s="25" t="s">
        <v>71</v>
      </c>
      <c r="AU79" s="25" t="s">
        <v>125</v>
      </c>
      <c r="BK79" s="188">
        <f>BK80</f>
        <v>0</v>
      </c>
    </row>
    <row r="80" s="10" customFormat="1" ht="37.44001" customHeight="1">
      <c r="B80" s="189"/>
      <c r="D80" s="190" t="s">
        <v>71</v>
      </c>
      <c r="E80" s="191" t="s">
        <v>146</v>
      </c>
      <c r="F80" s="191" t="s">
        <v>147</v>
      </c>
      <c r="I80" s="192"/>
      <c r="J80" s="193">
        <f>BK80</f>
        <v>0</v>
      </c>
      <c r="L80" s="189"/>
      <c r="M80" s="194"/>
      <c r="N80" s="195"/>
      <c r="O80" s="195"/>
      <c r="P80" s="196">
        <f>P81+P124</f>
        <v>0</v>
      </c>
      <c r="Q80" s="195"/>
      <c r="R80" s="196">
        <f>R81+R124</f>
        <v>24.300000000000001</v>
      </c>
      <c r="S80" s="195"/>
      <c r="T80" s="197">
        <f>T81+T124</f>
        <v>0</v>
      </c>
      <c r="AR80" s="190" t="s">
        <v>80</v>
      </c>
      <c r="AT80" s="198" t="s">
        <v>71</v>
      </c>
      <c r="AU80" s="198" t="s">
        <v>72</v>
      </c>
      <c r="AY80" s="190" t="s">
        <v>148</v>
      </c>
      <c r="BK80" s="199">
        <f>BK81+BK124</f>
        <v>0</v>
      </c>
    </row>
    <row r="81" s="10" customFormat="1" ht="19.92" customHeight="1">
      <c r="B81" s="189"/>
      <c r="D81" s="190" t="s">
        <v>71</v>
      </c>
      <c r="E81" s="200" t="s">
        <v>80</v>
      </c>
      <c r="F81" s="200" t="s">
        <v>149</v>
      </c>
      <c r="I81" s="192"/>
      <c r="J81" s="201">
        <f>BK81</f>
        <v>0</v>
      </c>
      <c r="L81" s="189"/>
      <c r="M81" s="194"/>
      <c r="N81" s="195"/>
      <c r="O81" s="195"/>
      <c r="P81" s="196">
        <f>SUM(P82:P123)</f>
        <v>0</v>
      </c>
      <c r="Q81" s="195"/>
      <c r="R81" s="196">
        <f>SUM(R82:R123)</f>
        <v>24.300000000000001</v>
      </c>
      <c r="S81" s="195"/>
      <c r="T81" s="197">
        <f>SUM(T82:T123)</f>
        <v>0</v>
      </c>
      <c r="AR81" s="190" t="s">
        <v>80</v>
      </c>
      <c r="AT81" s="198" t="s">
        <v>71</v>
      </c>
      <c r="AU81" s="198" t="s">
        <v>80</v>
      </c>
      <c r="AY81" s="190" t="s">
        <v>148</v>
      </c>
      <c r="BK81" s="199">
        <f>SUM(BK82:BK123)</f>
        <v>0</v>
      </c>
    </row>
    <row r="82" s="1" customFormat="1" ht="16.5" customHeight="1">
      <c r="B82" s="202"/>
      <c r="C82" s="203" t="s">
        <v>80</v>
      </c>
      <c r="D82" s="203" t="s">
        <v>150</v>
      </c>
      <c r="E82" s="204" t="s">
        <v>662</v>
      </c>
      <c r="F82" s="205" t="s">
        <v>663</v>
      </c>
      <c r="G82" s="206" t="s">
        <v>181</v>
      </c>
      <c r="H82" s="207">
        <v>172.125</v>
      </c>
      <c r="I82" s="208"/>
      <c r="J82" s="209">
        <f>ROUND(I82*H82,2)</f>
        <v>0</v>
      </c>
      <c r="K82" s="205" t="s">
        <v>154</v>
      </c>
      <c r="L82" s="47"/>
      <c r="M82" s="210" t="s">
        <v>5</v>
      </c>
      <c r="N82" s="211" t="s">
        <v>43</v>
      </c>
      <c r="O82" s="48"/>
      <c r="P82" s="212">
        <f>O82*H82</f>
        <v>0</v>
      </c>
      <c r="Q82" s="212">
        <v>0</v>
      </c>
      <c r="R82" s="212">
        <f>Q82*H82</f>
        <v>0</v>
      </c>
      <c r="S82" s="212">
        <v>0</v>
      </c>
      <c r="T82" s="213">
        <f>S82*H82</f>
        <v>0</v>
      </c>
      <c r="AR82" s="25" t="s">
        <v>155</v>
      </c>
      <c r="AT82" s="25" t="s">
        <v>150</v>
      </c>
      <c r="AU82" s="25" t="s">
        <v>83</v>
      </c>
      <c r="AY82" s="25" t="s">
        <v>148</v>
      </c>
      <c r="BE82" s="214">
        <f>IF(N82="základní",J82,0)</f>
        <v>0</v>
      </c>
      <c r="BF82" s="214">
        <f>IF(N82="snížená",J82,0)</f>
        <v>0</v>
      </c>
      <c r="BG82" s="214">
        <f>IF(N82="zákl. přenesená",J82,0)</f>
        <v>0</v>
      </c>
      <c r="BH82" s="214">
        <f>IF(N82="sníž. přenesená",J82,0)</f>
        <v>0</v>
      </c>
      <c r="BI82" s="214">
        <f>IF(N82="nulová",J82,0)</f>
        <v>0</v>
      </c>
      <c r="BJ82" s="25" t="s">
        <v>80</v>
      </c>
      <c r="BK82" s="214">
        <f>ROUND(I82*H82,2)</f>
        <v>0</v>
      </c>
      <c r="BL82" s="25" t="s">
        <v>155</v>
      </c>
      <c r="BM82" s="25" t="s">
        <v>1245</v>
      </c>
    </row>
    <row r="83" s="1" customFormat="1">
      <c r="B83" s="47"/>
      <c r="D83" s="215" t="s">
        <v>157</v>
      </c>
      <c r="F83" s="216" t="s">
        <v>665</v>
      </c>
      <c r="I83" s="176"/>
      <c r="L83" s="47"/>
      <c r="M83" s="217"/>
      <c r="N83" s="48"/>
      <c r="O83" s="48"/>
      <c r="P83" s="48"/>
      <c r="Q83" s="48"/>
      <c r="R83" s="48"/>
      <c r="S83" s="48"/>
      <c r="T83" s="86"/>
      <c r="AT83" s="25" t="s">
        <v>157</v>
      </c>
      <c r="AU83" s="25" t="s">
        <v>83</v>
      </c>
    </row>
    <row r="84" s="11" customFormat="1">
      <c r="B84" s="218"/>
      <c r="D84" s="215" t="s">
        <v>159</v>
      </c>
      <c r="E84" s="219" t="s">
        <v>5</v>
      </c>
      <c r="F84" s="220" t="s">
        <v>1246</v>
      </c>
      <c r="H84" s="219" t="s">
        <v>5</v>
      </c>
      <c r="I84" s="221"/>
      <c r="L84" s="218"/>
      <c r="M84" s="222"/>
      <c r="N84" s="223"/>
      <c r="O84" s="223"/>
      <c r="P84" s="223"/>
      <c r="Q84" s="223"/>
      <c r="R84" s="223"/>
      <c r="S84" s="223"/>
      <c r="T84" s="224"/>
      <c r="AT84" s="219" t="s">
        <v>159</v>
      </c>
      <c r="AU84" s="219" t="s">
        <v>83</v>
      </c>
      <c r="AV84" s="11" t="s">
        <v>80</v>
      </c>
      <c r="AW84" s="11" t="s">
        <v>35</v>
      </c>
      <c r="AX84" s="11" t="s">
        <v>72</v>
      </c>
      <c r="AY84" s="219" t="s">
        <v>148</v>
      </c>
    </row>
    <row r="85" s="12" customFormat="1">
      <c r="B85" s="225"/>
      <c r="D85" s="215" t="s">
        <v>159</v>
      </c>
      <c r="E85" s="226" t="s">
        <v>5</v>
      </c>
      <c r="F85" s="227" t="s">
        <v>1247</v>
      </c>
      <c r="H85" s="228">
        <v>172.125</v>
      </c>
      <c r="I85" s="229"/>
      <c r="L85" s="225"/>
      <c r="M85" s="230"/>
      <c r="N85" s="231"/>
      <c r="O85" s="231"/>
      <c r="P85" s="231"/>
      <c r="Q85" s="231"/>
      <c r="R85" s="231"/>
      <c r="S85" s="231"/>
      <c r="T85" s="232"/>
      <c r="AT85" s="226" t="s">
        <v>159</v>
      </c>
      <c r="AU85" s="226" t="s">
        <v>83</v>
      </c>
      <c r="AV85" s="12" t="s">
        <v>83</v>
      </c>
      <c r="AW85" s="12" t="s">
        <v>35</v>
      </c>
      <c r="AX85" s="12" t="s">
        <v>80</v>
      </c>
      <c r="AY85" s="226" t="s">
        <v>148</v>
      </c>
    </row>
    <row r="86" s="1" customFormat="1" ht="16.5" customHeight="1">
      <c r="B86" s="202"/>
      <c r="C86" s="203" t="s">
        <v>83</v>
      </c>
      <c r="D86" s="203" t="s">
        <v>150</v>
      </c>
      <c r="E86" s="204" t="s">
        <v>276</v>
      </c>
      <c r="F86" s="205" t="s">
        <v>277</v>
      </c>
      <c r="G86" s="206" t="s">
        <v>181</v>
      </c>
      <c r="H86" s="207">
        <v>172.125</v>
      </c>
      <c r="I86" s="208"/>
      <c r="J86" s="209">
        <f>ROUND(I86*H86,2)</f>
        <v>0</v>
      </c>
      <c r="K86" s="205" t="s">
        <v>154</v>
      </c>
      <c r="L86" s="47"/>
      <c r="M86" s="210" t="s">
        <v>5</v>
      </c>
      <c r="N86" s="211" t="s">
        <v>43</v>
      </c>
      <c r="O86" s="48"/>
      <c r="P86" s="212">
        <f>O86*H86</f>
        <v>0</v>
      </c>
      <c r="Q86" s="212">
        <v>0</v>
      </c>
      <c r="R86" s="212">
        <f>Q86*H86</f>
        <v>0</v>
      </c>
      <c r="S86" s="212">
        <v>0</v>
      </c>
      <c r="T86" s="213">
        <f>S86*H86</f>
        <v>0</v>
      </c>
      <c r="AR86" s="25" t="s">
        <v>155</v>
      </c>
      <c r="AT86" s="25" t="s">
        <v>150</v>
      </c>
      <c r="AU86" s="25" t="s">
        <v>83</v>
      </c>
      <c r="AY86" s="25" t="s">
        <v>148</v>
      </c>
      <c r="BE86" s="214">
        <f>IF(N86="základní",J86,0)</f>
        <v>0</v>
      </c>
      <c r="BF86" s="214">
        <f>IF(N86="snížená",J86,0)</f>
        <v>0</v>
      </c>
      <c r="BG86" s="214">
        <f>IF(N86="zákl. přenesená",J86,0)</f>
        <v>0</v>
      </c>
      <c r="BH86" s="214">
        <f>IF(N86="sníž. přenesená",J86,0)</f>
        <v>0</v>
      </c>
      <c r="BI86" s="214">
        <f>IF(N86="nulová",J86,0)</f>
        <v>0</v>
      </c>
      <c r="BJ86" s="25" t="s">
        <v>80</v>
      </c>
      <c r="BK86" s="214">
        <f>ROUND(I86*H86,2)</f>
        <v>0</v>
      </c>
      <c r="BL86" s="25" t="s">
        <v>155</v>
      </c>
      <c r="BM86" s="25" t="s">
        <v>1248</v>
      </c>
    </row>
    <row r="87" s="1" customFormat="1">
      <c r="B87" s="47"/>
      <c r="D87" s="215" t="s">
        <v>157</v>
      </c>
      <c r="F87" s="216" t="s">
        <v>279</v>
      </c>
      <c r="I87" s="176"/>
      <c r="L87" s="47"/>
      <c r="M87" s="217"/>
      <c r="N87" s="48"/>
      <c r="O87" s="48"/>
      <c r="P87" s="48"/>
      <c r="Q87" s="48"/>
      <c r="R87" s="48"/>
      <c r="S87" s="48"/>
      <c r="T87" s="86"/>
      <c r="AT87" s="25" t="s">
        <v>157</v>
      </c>
      <c r="AU87" s="25" t="s">
        <v>83</v>
      </c>
    </row>
    <row r="88" s="11" customFormat="1">
      <c r="B88" s="218"/>
      <c r="D88" s="215" t="s">
        <v>159</v>
      </c>
      <c r="E88" s="219" t="s">
        <v>5</v>
      </c>
      <c r="F88" s="220" t="s">
        <v>1249</v>
      </c>
      <c r="H88" s="219" t="s">
        <v>5</v>
      </c>
      <c r="I88" s="221"/>
      <c r="L88" s="218"/>
      <c r="M88" s="222"/>
      <c r="N88" s="223"/>
      <c r="O88" s="223"/>
      <c r="P88" s="223"/>
      <c r="Q88" s="223"/>
      <c r="R88" s="223"/>
      <c r="S88" s="223"/>
      <c r="T88" s="224"/>
      <c r="AT88" s="219" t="s">
        <v>159</v>
      </c>
      <c r="AU88" s="219" t="s">
        <v>83</v>
      </c>
      <c r="AV88" s="11" t="s">
        <v>80</v>
      </c>
      <c r="AW88" s="11" t="s">
        <v>35</v>
      </c>
      <c r="AX88" s="11" t="s">
        <v>72</v>
      </c>
      <c r="AY88" s="219" t="s">
        <v>148</v>
      </c>
    </row>
    <row r="89" s="12" customFormat="1">
      <c r="B89" s="225"/>
      <c r="D89" s="215" t="s">
        <v>159</v>
      </c>
      <c r="E89" s="226" t="s">
        <v>5</v>
      </c>
      <c r="F89" s="227" t="s">
        <v>1250</v>
      </c>
      <c r="H89" s="228">
        <v>172.125</v>
      </c>
      <c r="I89" s="229"/>
      <c r="L89" s="225"/>
      <c r="M89" s="230"/>
      <c r="N89" s="231"/>
      <c r="O89" s="231"/>
      <c r="P89" s="231"/>
      <c r="Q89" s="231"/>
      <c r="R89" s="231"/>
      <c r="S89" s="231"/>
      <c r="T89" s="232"/>
      <c r="AT89" s="226" t="s">
        <v>159</v>
      </c>
      <c r="AU89" s="226" t="s">
        <v>83</v>
      </c>
      <c r="AV89" s="12" t="s">
        <v>83</v>
      </c>
      <c r="AW89" s="12" t="s">
        <v>35</v>
      </c>
      <c r="AX89" s="12" t="s">
        <v>80</v>
      </c>
      <c r="AY89" s="226" t="s">
        <v>148</v>
      </c>
    </row>
    <row r="90" s="1" customFormat="1" ht="16.5" customHeight="1">
      <c r="B90" s="202"/>
      <c r="C90" s="203" t="s">
        <v>168</v>
      </c>
      <c r="D90" s="203" t="s">
        <v>150</v>
      </c>
      <c r="E90" s="204" t="s">
        <v>285</v>
      </c>
      <c r="F90" s="205" t="s">
        <v>286</v>
      </c>
      <c r="G90" s="206" t="s">
        <v>181</v>
      </c>
      <c r="H90" s="207">
        <v>172.125</v>
      </c>
      <c r="I90" s="208"/>
      <c r="J90" s="209">
        <f>ROUND(I90*H90,2)</f>
        <v>0</v>
      </c>
      <c r="K90" s="205" t="s">
        <v>154</v>
      </c>
      <c r="L90" s="47"/>
      <c r="M90" s="210" t="s">
        <v>5</v>
      </c>
      <c r="N90" s="211" t="s">
        <v>43</v>
      </c>
      <c r="O90" s="48"/>
      <c r="P90" s="212">
        <f>O90*H90</f>
        <v>0</v>
      </c>
      <c r="Q90" s="212">
        <v>0</v>
      </c>
      <c r="R90" s="212">
        <f>Q90*H90</f>
        <v>0</v>
      </c>
      <c r="S90" s="212">
        <v>0</v>
      </c>
      <c r="T90" s="213">
        <f>S90*H90</f>
        <v>0</v>
      </c>
      <c r="AR90" s="25" t="s">
        <v>155</v>
      </c>
      <c r="AT90" s="25" t="s">
        <v>150</v>
      </c>
      <c r="AU90" s="25" t="s">
        <v>83</v>
      </c>
      <c r="AY90" s="25" t="s">
        <v>148</v>
      </c>
      <c r="BE90" s="214">
        <f>IF(N90="základní",J90,0)</f>
        <v>0</v>
      </c>
      <c r="BF90" s="214">
        <f>IF(N90="snížená",J90,0)</f>
        <v>0</v>
      </c>
      <c r="BG90" s="214">
        <f>IF(N90="zákl. přenesená",J90,0)</f>
        <v>0</v>
      </c>
      <c r="BH90" s="214">
        <f>IF(N90="sníž. přenesená",J90,0)</f>
        <v>0</v>
      </c>
      <c r="BI90" s="214">
        <f>IF(N90="nulová",J90,0)</f>
        <v>0</v>
      </c>
      <c r="BJ90" s="25" t="s">
        <v>80</v>
      </c>
      <c r="BK90" s="214">
        <f>ROUND(I90*H90,2)</f>
        <v>0</v>
      </c>
      <c r="BL90" s="25" t="s">
        <v>155</v>
      </c>
      <c r="BM90" s="25" t="s">
        <v>1251</v>
      </c>
    </row>
    <row r="91" s="1" customFormat="1">
      <c r="B91" s="47"/>
      <c r="D91" s="215" t="s">
        <v>157</v>
      </c>
      <c r="F91" s="216" t="s">
        <v>288</v>
      </c>
      <c r="I91" s="176"/>
      <c r="L91" s="47"/>
      <c r="M91" s="217"/>
      <c r="N91" s="48"/>
      <c r="O91" s="48"/>
      <c r="P91" s="48"/>
      <c r="Q91" s="48"/>
      <c r="R91" s="48"/>
      <c r="S91" s="48"/>
      <c r="T91" s="86"/>
      <c r="AT91" s="25" t="s">
        <v>157</v>
      </c>
      <c r="AU91" s="25" t="s">
        <v>83</v>
      </c>
    </row>
    <row r="92" s="12" customFormat="1">
      <c r="B92" s="225"/>
      <c r="D92" s="215" t="s">
        <v>159</v>
      </c>
      <c r="E92" s="226" t="s">
        <v>5</v>
      </c>
      <c r="F92" s="227" t="s">
        <v>1250</v>
      </c>
      <c r="H92" s="228">
        <v>172.125</v>
      </c>
      <c r="I92" s="229"/>
      <c r="L92" s="225"/>
      <c r="M92" s="230"/>
      <c r="N92" s="231"/>
      <c r="O92" s="231"/>
      <c r="P92" s="231"/>
      <c r="Q92" s="231"/>
      <c r="R92" s="231"/>
      <c r="S92" s="231"/>
      <c r="T92" s="232"/>
      <c r="AT92" s="226" t="s">
        <v>159</v>
      </c>
      <c r="AU92" s="226" t="s">
        <v>83</v>
      </c>
      <c r="AV92" s="12" t="s">
        <v>83</v>
      </c>
      <c r="AW92" s="12" t="s">
        <v>35</v>
      </c>
      <c r="AX92" s="12" t="s">
        <v>80</v>
      </c>
      <c r="AY92" s="226" t="s">
        <v>148</v>
      </c>
    </row>
    <row r="93" s="1" customFormat="1" ht="25.5" customHeight="1">
      <c r="B93" s="202"/>
      <c r="C93" s="203" t="s">
        <v>155</v>
      </c>
      <c r="D93" s="203" t="s">
        <v>150</v>
      </c>
      <c r="E93" s="204" t="s">
        <v>1252</v>
      </c>
      <c r="F93" s="205" t="s">
        <v>1253</v>
      </c>
      <c r="G93" s="206" t="s">
        <v>181</v>
      </c>
      <c r="H93" s="207">
        <v>189</v>
      </c>
      <c r="I93" s="208"/>
      <c r="J93" s="209">
        <f>ROUND(I93*H93,2)</f>
        <v>0</v>
      </c>
      <c r="K93" s="205" t="s">
        <v>154</v>
      </c>
      <c r="L93" s="47"/>
      <c r="M93" s="210" t="s">
        <v>5</v>
      </c>
      <c r="N93" s="211" t="s">
        <v>43</v>
      </c>
      <c r="O93" s="48"/>
      <c r="P93" s="212">
        <f>O93*H93</f>
        <v>0</v>
      </c>
      <c r="Q93" s="212">
        <v>0</v>
      </c>
      <c r="R93" s="212">
        <f>Q93*H93</f>
        <v>0</v>
      </c>
      <c r="S93" s="212">
        <v>0</v>
      </c>
      <c r="T93" s="213">
        <f>S93*H93</f>
        <v>0</v>
      </c>
      <c r="AR93" s="25" t="s">
        <v>155</v>
      </c>
      <c r="AT93" s="25" t="s">
        <v>150</v>
      </c>
      <c r="AU93" s="25" t="s">
        <v>83</v>
      </c>
      <c r="AY93" s="25" t="s">
        <v>148</v>
      </c>
      <c r="BE93" s="214">
        <f>IF(N93="základní",J93,0)</f>
        <v>0</v>
      </c>
      <c r="BF93" s="214">
        <f>IF(N93="snížená",J93,0)</f>
        <v>0</v>
      </c>
      <c r="BG93" s="214">
        <f>IF(N93="zákl. přenesená",J93,0)</f>
        <v>0</v>
      </c>
      <c r="BH93" s="214">
        <f>IF(N93="sníž. přenesená",J93,0)</f>
        <v>0</v>
      </c>
      <c r="BI93" s="214">
        <f>IF(N93="nulová",J93,0)</f>
        <v>0</v>
      </c>
      <c r="BJ93" s="25" t="s">
        <v>80</v>
      </c>
      <c r="BK93" s="214">
        <f>ROUND(I93*H93,2)</f>
        <v>0</v>
      </c>
      <c r="BL93" s="25" t="s">
        <v>155</v>
      </c>
      <c r="BM93" s="25" t="s">
        <v>1254</v>
      </c>
    </row>
    <row r="94" s="1" customFormat="1">
      <c r="B94" s="47"/>
      <c r="D94" s="215" t="s">
        <v>157</v>
      </c>
      <c r="F94" s="216" t="s">
        <v>1255</v>
      </c>
      <c r="I94" s="176"/>
      <c r="L94" s="47"/>
      <c r="M94" s="217"/>
      <c r="N94" s="48"/>
      <c r="O94" s="48"/>
      <c r="P94" s="48"/>
      <c r="Q94" s="48"/>
      <c r="R94" s="48"/>
      <c r="S94" s="48"/>
      <c r="T94" s="86"/>
      <c r="AT94" s="25" t="s">
        <v>157</v>
      </c>
      <c r="AU94" s="25" t="s">
        <v>83</v>
      </c>
    </row>
    <row r="95" s="11" customFormat="1">
      <c r="B95" s="218"/>
      <c r="D95" s="215" t="s">
        <v>159</v>
      </c>
      <c r="E95" s="219" t="s">
        <v>5</v>
      </c>
      <c r="F95" s="220" t="s">
        <v>1246</v>
      </c>
      <c r="H95" s="219" t="s">
        <v>5</v>
      </c>
      <c r="I95" s="221"/>
      <c r="L95" s="218"/>
      <c r="M95" s="222"/>
      <c r="N95" s="223"/>
      <c r="O95" s="223"/>
      <c r="P95" s="223"/>
      <c r="Q95" s="223"/>
      <c r="R95" s="223"/>
      <c r="S95" s="223"/>
      <c r="T95" s="224"/>
      <c r="AT95" s="219" t="s">
        <v>159</v>
      </c>
      <c r="AU95" s="219" t="s">
        <v>83</v>
      </c>
      <c r="AV95" s="11" t="s">
        <v>80</v>
      </c>
      <c r="AW95" s="11" t="s">
        <v>35</v>
      </c>
      <c r="AX95" s="11" t="s">
        <v>72</v>
      </c>
      <c r="AY95" s="219" t="s">
        <v>148</v>
      </c>
    </row>
    <row r="96" s="11" customFormat="1">
      <c r="B96" s="218"/>
      <c r="D96" s="215" t="s">
        <v>159</v>
      </c>
      <c r="E96" s="219" t="s">
        <v>5</v>
      </c>
      <c r="F96" s="220" t="s">
        <v>192</v>
      </c>
      <c r="H96" s="219" t="s">
        <v>5</v>
      </c>
      <c r="I96" s="221"/>
      <c r="L96" s="218"/>
      <c r="M96" s="222"/>
      <c r="N96" s="223"/>
      <c r="O96" s="223"/>
      <c r="P96" s="223"/>
      <c r="Q96" s="223"/>
      <c r="R96" s="223"/>
      <c r="S96" s="223"/>
      <c r="T96" s="224"/>
      <c r="AT96" s="219" t="s">
        <v>159</v>
      </c>
      <c r="AU96" s="219" t="s">
        <v>83</v>
      </c>
      <c r="AV96" s="11" t="s">
        <v>80</v>
      </c>
      <c r="AW96" s="11" t="s">
        <v>35</v>
      </c>
      <c r="AX96" s="11" t="s">
        <v>72</v>
      </c>
      <c r="AY96" s="219" t="s">
        <v>148</v>
      </c>
    </row>
    <row r="97" s="12" customFormat="1">
      <c r="B97" s="225"/>
      <c r="D97" s="215" t="s">
        <v>159</v>
      </c>
      <c r="E97" s="226" t="s">
        <v>5</v>
      </c>
      <c r="F97" s="227" t="s">
        <v>1256</v>
      </c>
      <c r="H97" s="228">
        <v>189</v>
      </c>
      <c r="I97" s="229"/>
      <c r="L97" s="225"/>
      <c r="M97" s="230"/>
      <c r="N97" s="231"/>
      <c r="O97" s="231"/>
      <c r="P97" s="231"/>
      <c r="Q97" s="231"/>
      <c r="R97" s="231"/>
      <c r="S97" s="231"/>
      <c r="T97" s="232"/>
      <c r="AT97" s="226" t="s">
        <v>159</v>
      </c>
      <c r="AU97" s="226" t="s">
        <v>83</v>
      </c>
      <c r="AV97" s="12" t="s">
        <v>83</v>
      </c>
      <c r="AW97" s="12" t="s">
        <v>35</v>
      </c>
      <c r="AX97" s="12" t="s">
        <v>80</v>
      </c>
      <c r="AY97" s="226" t="s">
        <v>148</v>
      </c>
    </row>
    <row r="98" s="1" customFormat="1" ht="25.5" customHeight="1">
      <c r="B98" s="202"/>
      <c r="C98" s="203" t="s">
        <v>178</v>
      </c>
      <c r="D98" s="203" t="s">
        <v>150</v>
      </c>
      <c r="E98" s="204" t="s">
        <v>1257</v>
      </c>
      <c r="F98" s="205" t="s">
        <v>1258</v>
      </c>
      <c r="G98" s="206" t="s">
        <v>181</v>
      </c>
      <c r="H98" s="207">
        <v>189</v>
      </c>
      <c r="I98" s="208"/>
      <c r="J98" s="209">
        <f>ROUND(I98*H98,2)</f>
        <v>0</v>
      </c>
      <c r="K98" s="205" t="s">
        <v>154</v>
      </c>
      <c r="L98" s="47"/>
      <c r="M98" s="210" t="s">
        <v>5</v>
      </c>
      <c r="N98" s="211" t="s">
        <v>43</v>
      </c>
      <c r="O98" s="48"/>
      <c r="P98" s="212">
        <f>O98*H98</f>
        <v>0</v>
      </c>
      <c r="Q98" s="212">
        <v>0</v>
      </c>
      <c r="R98" s="212">
        <f>Q98*H98</f>
        <v>0</v>
      </c>
      <c r="S98" s="212">
        <v>0</v>
      </c>
      <c r="T98" s="213">
        <f>S98*H98</f>
        <v>0</v>
      </c>
      <c r="AR98" s="25" t="s">
        <v>155</v>
      </c>
      <c r="AT98" s="25" t="s">
        <v>150</v>
      </c>
      <c r="AU98" s="25" t="s">
        <v>83</v>
      </c>
      <c r="AY98" s="25" t="s">
        <v>148</v>
      </c>
      <c r="BE98" s="214">
        <f>IF(N98="základní",J98,0)</f>
        <v>0</v>
      </c>
      <c r="BF98" s="214">
        <f>IF(N98="snížená",J98,0)</f>
        <v>0</v>
      </c>
      <c r="BG98" s="214">
        <f>IF(N98="zákl. přenesená",J98,0)</f>
        <v>0</v>
      </c>
      <c r="BH98" s="214">
        <f>IF(N98="sníž. přenesená",J98,0)</f>
        <v>0</v>
      </c>
      <c r="BI98" s="214">
        <f>IF(N98="nulová",J98,0)</f>
        <v>0</v>
      </c>
      <c r="BJ98" s="25" t="s">
        <v>80</v>
      </c>
      <c r="BK98" s="214">
        <f>ROUND(I98*H98,2)</f>
        <v>0</v>
      </c>
      <c r="BL98" s="25" t="s">
        <v>155</v>
      </c>
      <c r="BM98" s="25" t="s">
        <v>1259</v>
      </c>
    </row>
    <row r="99" s="1" customFormat="1">
      <c r="B99" s="47"/>
      <c r="D99" s="215" t="s">
        <v>157</v>
      </c>
      <c r="F99" s="216" t="s">
        <v>1260</v>
      </c>
      <c r="I99" s="176"/>
      <c r="L99" s="47"/>
      <c r="M99" s="217"/>
      <c r="N99" s="48"/>
      <c r="O99" s="48"/>
      <c r="P99" s="48"/>
      <c r="Q99" s="48"/>
      <c r="R99" s="48"/>
      <c r="S99" s="48"/>
      <c r="T99" s="86"/>
      <c r="AT99" s="25" t="s">
        <v>157</v>
      </c>
      <c r="AU99" s="25" t="s">
        <v>83</v>
      </c>
    </row>
    <row r="100" s="12" customFormat="1">
      <c r="B100" s="225"/>
      <c r="D100" s="215" t="s">
        <v>159</v>
      </c>
      <c r="E100" s="226" t="s">
        <v>5</v>
      </c>
      <c r="F100" s="227" t="s">
        <v>1261</v>
      </c>
      <c r="H100" s="228">
        <v>189</v>
      </c>
      <c r="I100" s="229"/>
      <c r="L100" s="225"/>
      <c r="M100" s="230"/>
      <c r="N100" s="231"/>
      <c r="O100" s="231"/>
      <c r="P100" s="231"/>
      <c r="Q100" s="231"/>
      <c r="R100" s="231"/>
      <c r="S100" s="231"/>
      <c r="T100" s="232"/>
      <c r="AT100" s="226" t="s">
        <v>159</v>
      </c>
      <c r="AU100" s="226" t="s">
        <v>83</v>
      </c>
      <c r="AV100" s="12" t="s">
        <v>83</v>
      </c>
      <c r="AW100" s="12" t="s">
        <v>35</v>
      </c>
      <c r="AX100" s="12" t="s">
        <v>80</v>
      </c>
      <c r="AY100" s="226" t="s">
        <v>148</v>
      </c>
    </row>
    <row r="101" s="1" customFormat="1" ht="25.5" customHeight="1">
      <c r="B101" s="202"/>
      <c r="C101" s="203" t="s">
        <v>187</v>
      </c>
      <c r="D101" s="203" t="s">
        <v>150</v>
      </c>
      <c r="E101" s="204" t="s">
        <v>1262</v>
      </c>
      <c r="F101" s="205" t="s">
        <v>1263</v>
      </c>
      <c r="G101" s="206" t="s">
        <v>181</v>
      </c>
      <c r="H101" s="207">
        <v>189</v>
      </c>
      <c r="I101" s="208"/>
      <c r="J101" s="209">
        <f>ROUND(I101*H101,2)</f>
        <v>0</v>
      </c>
      <c r="K101" s="205" t="s">
        <v>154</v>
      </c>
      <c r="L101" s="47"/>
      <c r="M101" s="210" t="s">
        <v>5</v>
      </c>
      <c r="N101" s="211" t="s">
        <v>43</v>
      </c>
      <c r="O101" s="48"/>
      <c r="P101" s="212">
        <f>O101*H101</f>
        <v>0</v>
      </c>
      <c r="Q101" s="212">
        <v>0</v>
      </c>
      <c r="R101" s="212">
        <f>Q101*H101</f>
        <v>0</v>
      </c>
      <c r="S101" s="212">
        <v>0</v>
      </c>
      <c r="T101" s="213">
        <f>S101*H101</f>
        <v>0</v>
      </c>
      <c r="AR101" s="25" t="s">
        <v>155</v>
      </c>
      <c r="AT101" s="25" t="s">
        <v>150</v>
      </c>
      <c r="AU101" s="25" t="s">
        <v>83</v>
      </c>
      <c r="AY101" s="25" t="s">
        <v>148</v>
      </c>
      <c r="BE101" s="214">
        <f>IF(N101="základní",J101,0)</f>
        <v>0</v>
      </c>
      <c r="BF101" s="214">
        <f>IF(N101="snížená",J101,0)</f>
        <v>0</v>
      </c>
      <c r="BG101" s="214">
        <f>IF(N101="zákl. přenesená",J101,0)</f>
        <v>0</v>
      </c>
      <c r="BH101" s="214">
        <f>IF(N101="sníž. přenesená",J101,0)</f>
        <v>0</v>
      </c>
      <c r="BI101" s="214">
        <f>IF(N101="nulová",J101,0)</f>
        <v>0</v>
      </c>
      <c r="BJ101" s="25" t="s">
        <v>80</v>
      </c>
      <c r="BK101" s="214">
        <f>ROUND(I101*H101,2)</f>
        <v>0</v>
      </c>
      <c r="BL101" s="25" t="s">
        <v>155</v>
      </c>
      <c r="BM101" s="25" t="s">
        <v>1264</v>
      </c>
    </row>
    <row r="102" s="1" customFormat="1">
      <c r="B102" s="47"/>
      <c r="D102" s="215" t="s">
        <v>157</v>
      </c>
      <c r="F102" s="216" t="s">
        <v>1265</v>
      </c>
      <c r="I102" s="176"/>
      <c r="L102" s="47"/>
      <c r="M102" s="217"/>
      <c r="N102" s="48"/>
      <c r="O102" s="48"/>
      <c r="P102" s="48"/>
      <c r="Q102" s="48"/>
      <c r="R102" s="48"/>
      <c r="S102" s="48"/>
      <c r="T102" s="86"/>
      <c r="AT102" s="25" t="s">
        <v>157</v>
      </c>
      <c r="AU102" s="25" t="s">
        <v>83</v>
      </c>
    </row>
    <row r="103" s="11" customFormat="1">
      <c r="B103" s="218"/>
      <c r="D103" s="215" t="s">
        <v>159</v>
      </c>
      <c r="E103" s="219" t="s">
        <v>5</v>
      </c>
      <c r="F103" s="220" t="s">
        <v>1246</v>
      </c>
      <c r="H103" s="219" t="s">
        <v>5</v>
      </c>
      <c r="I103" s="221"/>
      <c r="L103" s="218"/>
      <c r="M103" s="222"/>
      <c r="N103" s="223"/>
      <c r="O103" s="223"/>
      <c r="P103" s="223"/>
      <c r="Q103" s="223"/>
      <c r="R103" s="223"/>
      <c r="S103" s="223"/>
      <c r="T103" s="224"/>
      <c r="AT103" s="219" t="s">
        <v>159</v>
      </c>
      <c r="AU103" s="219" t="s">
        <v>83</v>
      </c>
      <c r="AV103" s="11" t="s">
        <v>80</v>
      </c>
      <c r="AW103" s="11" t="s">
        <v>35</v>
      </c>
      <c r="AX103" s="11" t="s">
        <v>72</v>
      </c>
      <c r="AY103" s="219" t="s">
        <v>148</v>
      </c>
    </row>
    <row r="104" s="11" customFormat="1">
      <c r="B104" s="218"/>
      <c r="D104" s="215" t="s">
        <v>159</v>
      </c>
      <c r="E104" s="219" t="s">
        <v>5</v>
      </c>
      <c r="F104" s="220" t="s">
        <v>219</v>
      </c>
      <c r="H104" s="219" t="s">
        <v>5</v>
      </c>
      <c r="I104" s="221"/>
      <c r="L104" s="218"/>
      <c r="M104" s="222"/>
      <c r="N104" s="223"/>
      <c r="O104" s="223"/>
      <c r="P104" s="223"/>
      <c r="Q104" s="223"/>
      <c r="R104" s="223"/>
      <c r="S104" s="223"/>
      <c r="T104" s="224"/>
      <c r="AT104" s="219" t="s">
        <v>159</v>
      </c>
      <c r="AU104" s="219" t="s">
        <v>83</v>
      </c>
      <c r="AV104" s="11" t="s">
        <v>80</v>
      </c>
      <c r="AW104" s="11" t="s">
        <v>35</v>
      </c>
      <c r="AX104" s="11" t="s">
        <v>72</v>
      </c>
      <c r="AY104" s="219" t="s">
        <v>148</v>
      </c>
    </row>
    <row r="105" s="12" customFormat="1">
      <c r="B105" s="225"/>
      <c r="D105" s="215" t="s">
        <v>159</v>
      </c>
      <c r="E105" s="226" t="s">
        <v>5</v>
      </c>
      <c r="F105" s="227" t="s">
        <v>1256</v>
      </c>
      <c r="H105" s="228">
        <v>189</v>
      </c>
      <c r="I105" s="229"/>
      <c r="L105" s="225"/>
      <c r="M105" s="230"/>
      <c r="N105" s="231"/>
      <c r="O105" s="231"/>
      <c r="P105" s="231"/>
      <c r="Q105" s="231"/>
      <c r="R105" s="231"/>
      <c r="S105" s="231"/>
      <c r="T105" s="232"/>
      <c r="AT105" s="226" t="s">
        <v>159</v>
      </c>
      <c r="AU105" s="226" t="s">
        <v>83</v>
      </c>
      <c r="AV105" s="12" t="s">
        <v>83</v>
      </c>
      <c r="AW105" s="12" t="s">
        <v>35</v>
      </c>
      <c r="AX105" s="12" t="s">
        <v>80</v>
      </c>
      <c r="AY105" s="226" t="s">
        <v>148</v>
      </c>
    </row>
    <row r="106" s="1" customFormat="1" ht="25.5" customHeight="1">
      <c r="B106" s="202"/>
      <c r="C106" s="203" t="s">
        <v>208</v>
      </c>
      <c r="D106" s="203" t="s">
        <v>150</v>
      </c>
      <c r="E106" s="204" t="s">
        <v>1266</v>
      </c>
      <c r="F106" s="205" t="s">
        <v>1267</v>
      </c>
      <c r="G106" s="206" t="s">
        <v>181</v>
      </c>
      <c r="H106" s="207">
        <v>189</v>
      </c>
      <c r="I106" s="208"/>
      <c r="J106" s="209">
        <f>ROUND(I106*H106,2)</f>
        <v>0</v>
      </c>
      <c r="K106" s="205" t="s">
        <v>154</v>
      </c>
      <c r="L106" s="47"/>
      <c r="M106" s="210" t="s">
        <v>5</v>
      </c>
      <c r="N106" s="211" t="s">
        <v>43</v>
      </c>
      <c r="O106" s="48"/>
      <c r="P106" s="212">
        <f>O106*H106</f>
        <v>0</v>
      </c>
      <c r="Q106" s="212">
        <v>0</v>
      </c>
      <c r="R106" s="212">
        <f>Q106*H106</f>
        <v>0</v>
      </c>
      <c r="S106" s="212">
        <v>0</v>
      </c>
      <c r="T106" s="213">
        <f>S106*H106</f>
        <v>0</v>
      </c>
      <c r="AR106" s="25" t="s">
        <v>155</v>
      </c>
      <c r="AT106" s="25" t="s">
        <v>150</v>
      </c>
      <c r="AU106" s="25" t="s">
        <v>83</v>
      </c>
      <c r="AY106" s="25" t="s">
        <v>148</v>
      </c>
      <c r="BE106" s="214">
        <f>IF(N106="základní",J106,0)</f>
        <v>0</v>
      </c>
      <c r="BF106" s="214">
        <f>IF(N106="snížená",J106,0)</f>
        <v>0</v>
      </c>
      <c r="BG106" s="214">
        <f>IF(N106="zákl. přenesená",J106,0)</f>
        <v>0</v>
      </c>
      <c r="BH106" s="214">
        <f>IF(N106="sníž. přenesená",J106,0)</f>
        <v>0</v>
      </c>
      <c r="BI106" s="214">
        <f>IF(N106="nulová",J106,0)</f>
        <v>0</v>
      </c>
      <c r="BJ106" s="25" t="s">
        <v>80</v>
      </c>
      <c r="BK106" s="214">
        <f>ROUND(I106*H106,2)</f>
        <v>0</v>
      </c>
      <c r="BL106" s="25" t="s">
        <v>155</v>
      </c>
      <c r="BM106" s="25" t="s">
        <v>1268</v>
      </c>
    </row>
    <row r="107" s="1" customFormat="1">
      <c r="B107" s="47"/>
      <c r="D107" s="215" t="s">
        <v>157</v>
      </c>
      <c r="F107" s="216" t="s">
        <v>1269</v>
      </c>
      <c r="I107" s="176"/>
      <c r="L107" s="47"/>
      <c r="M107" s="217"/>
      <c r="N107" s="48"/>
      <c r="O107" s="48"/>
      <c r="P107" s="48"/>
      <c r="Q107" s="48"/>
      <c r="R107" s="48"/>
      <c r="S107" s="48"/>
      <c r="T107" s="86"/>
      <c r="AT107" s="25" t="s">
        <v>157</v>
      </c>
      <c r="AU107" s="25" t="s">
        <v>83</v>
      </c>
    </row>
    <row r="108" s="12" customFormat="1">
      <c r="B108" s="225"/>
      <c r="D108" s="215" t="s">
        <v>159</v>
      </c>
      <c r="E108" s="226" t="s">
        <v>5</v>
      </c>
      <c r="F108" s="227" t="s">
        <v>1261</v>
      </c>
      <c r="H108" s="228">
        <v>189</v>
      </c>
      <c r="I108" s="229"/>
      <c r="L108" s="225"/>
      <c r="M108" s="230"/>
      <c r="N108" s="231"/>
      <c r="O108" s="231"/>
      <c r="P108" s="231"/>
      <c r="Q108" s="231"/>
      <c r="R108" s="231"/>
      <c r="S108" s="231"/>
      <c r="T108" s="232"/>
      <c r="AT108" s="226" t="s">
        <v>159</v>
      </c>
      <c r="AU108" s="226" t="s">
        <v>83</v>
      </c>
      <c r="AV108" s="12" t="s">
        <v>83</v>
      </c>
      <c r="AW108" s="12" t="s">
        <v>35</v>
      </c>
      <c r="AX108" s="12" t="s">
        <v>80</v>
      </c>
      <c r="AY108" s="226" t="s">
        <v>148</v>
      </c>
    </row>
    <row r="109" s="1" customFormat="1" ht="16.5" customHeight="1">
      <c r="B109" s="202"/>
      <c r="C109" s="203" t="s">
        <v>214</v>
      </c>
      <c r="D109" s="203" t="s">
        <v>150</v>
      </c>
      <c r="E109" s="204" t="s">
        <v>1270</v>
      </c>
      <c r="F109" s="205" t="s">
        <v>1271</v>
      </c>
      <c r="G109" s="206" t="s">
        <v>181</v>
      </c>
      <c r="H109" s="207">
        <v>13.5</v>
      </c>
      <c r="I109" s="208"/>
      <c r="J109" s="209">
        <f>ROUND(I109*H109,2)</f>
        <v>0</v>
      </c>
      <c r="K109" s="205" t="s">
        <v>154</v>
      </c>
      <c r="L109" s="47"/>
      <c r="M109" s="210" t="s">
        <v>5</v>
      </c>
      <c r="N109" s="211" t="s">
        <v>43</v>
      </c>
      <c r="O109" s="48"/>
      <c r="P109" s="212">
        <f>O109*H109</f>
        <v>0</v>
      </c>
      <c r="Q109" s="212">
        <v>0</v>
      </c>
      <c r="R109" s="212">
        <f>Q109*H109</f>
        <v>0</v>
      </c>
      <c r="S109" s="212">
        <v>0</v>
      </c>
      <c r="T109" s="213">
        <f>S109*H109</f>
        <v>0</v>
      </c>
      <c r="AR109" s="25" t="s">
        <v>155</v>
      </c>
      <c r="AT109" s="25" t="s">
        <v>150</v>
      </c>
      <c r="AU109" s="25" t="s">
        <v>83</v>
      </c>
      <c r="AY109" s="25" t="s">
        <v>148</v>
      </c>
      <c r="BE109" s="214">
        <f>IF(N109="základní",J109,0)</f>
        <v>0</v>
      </c>
      <c r="BF109" s="214">
        <f>IF(N109="snížená",J109,0)</f>
        <v>0</v>
      </c>
      <c r="BG109" s="214">
        <f>IF(N109="zákl. přenesená",J109,0)</f>
        <v>0</v>
      </c>
      <c r="BH109" s="214">
        <f>IF(N109="sníž. přenesená",J109,0)</f>
        <v>0</v>
      </c>
      <c r="BI109" s="214">
        <f>IF(N109="nulová",J109,0)</f>
        <v>0</v>
      </c>
      <c r="BJ109" s="25" t="s">
        <v>80</v>
      </c>
      <c r="BK109" s="214">
        <f>ROUND(I109*H109,2)</f>
        <v>0</v>
      </c>
      <c r="BL109" s="25" t="s">
        <v>155</v>
      </c>
      <c r="BM109" s="25" t="s">
        <v>1272</v>
      </c>
    </row>
    <row r="110" s="1" customFormat="1">
      <c r="B110" s="47"/>
      <c r="D110" s="215" t="s">
        <v>157</v>
      </c>
      <c r="F110" s="216" t="s">
        <v>1273</v>
      </c>
      <c r="I110" s="176"/>
      <c r="L110" s="47"/>
      <c r="M110" s="217"/>
      <c r="N110" s="48"/>
      <c r="O110" s="48"/>
      <c r="P110" s="48"/>
      <c r="Q110" s="48"/>
      <c r="R110" s="48"/>
      <c r="S110" s="48"/>
      <c r="T110" s="86"/>
      <c r="AT110" s="25" t="s">
        <v>157</v>
      </c>
      <c r="AU110" s="25" t="s">
        <v>83</v>
      </c>
    </row>
    <row r="111" s="11" customFormat="1">
      <c r="B111" s="218"/>
      <c r="D111" s="215" t="s">
        <v>159</v>
      </c>
      <c r="E111" s="219" t="s">
        <v>5</v>
      </c>
      <c r="F111" s="220" t="s">
        <v>1246</v>
      </c>
      <c r="H111" s="219" t="s">
        <v>5</v>
      </c>
      <c r="I111" s="221"/>
      <c r="L111" s="218"/>
      <c r="M111" s="222"/>
      <c r="N111" s="223"/>
      <c r="O111" s="223"/>
      <c r="P111" s="223"/>
      <c r="Q111" s="223"/>
      <c r="R111" s="223"/>
      <c r="S111" s="223"/>
      <c r="T111" s="224"/>
      <c r="AT111" s="219" t="s">
        <v>159</v>
      </c>
      <c r="AU111" s="219" t="s">
        <v>83</v>
      </c>
      <c r="AV111" s="11" t="s">
        <v>80</v>
      </c>
      <c r="AW111" s="11" t="s">
        <v>35</v>
      </c>
      <c r="AX111" s="11" t="s">
        <v>72</v>
      </c>
      <c r="AY111" s="219" t="s">
        <v>148</v>
      </c>
    </row>
    <row r="112" s="12" customFormat="1">
      <c r="B112" s="225"/>
      <c r="D112" s="215" t="s">
        <v>159</v>
      </c>
      <c r="E112" s="226" t="s">
        <v>5</v>
      </c>
      <c r="F112" s="227" t="s">
        <v>1274</v>
      </c>
      <c r="H112" s="228">
        <v>13.5</v>
      </c>
      <c r="I112" s="229"/>
      <c r="L112" s="225"/>
      <c r="M112" s="230"/>
      <c r="N112" s="231"/>
      <c r="O112" s="231"/>
      <c r="P112" s="231"/>
      <c r="Q112" s="231"/>
      <c r="R112" s="231"/>
      <c r="S112" s="231"/>
      <c r="T112" s="232"/>
      <c r="AT112" s="226" t="s">
        <v>159</v>
      </c>
      <c r="AU112" s="226" t="s">
        <v>83</v>
      </c>
      <c r="AV112" s="12" t="s">
        <v>83</v>
      </c>
      <c r="AW112" s="12" t="s">
        <v>35</v>
      </c>
      <c r="AX112" s="12" t="s">
        <v>80</v>
      </c>
      <c r="AY112" s="226" t="s">
        <v>148</v>
      </c>
    </row>
    <row r="113" s="1" customFormat="1" ht="16.5" customHeight="1">
      <c r="B113" s="202"/>
      <c r="C113" s="249" t="s">
        <v>221</v>
      </c>
      <c r="D113" s="249" t="s">
        <v>270</v>
      </c>
      <c r="E113" s="250" t="s">
        <v>271</v>
      </c>
      <c r="F113" s="251" t="s">
        <v>272</v>
      </c>
      <c r="G113" s="252" t="s">
        <v>256</v>
      </c>
      <c r="H113" s="253">
        <v>24.300000000000001</v>
      </c>
      <c r="I113" s="254"/>
      <c r="J113" s="255">
        <f>ROUND(I113*H113,2)</f>
        <v>0</v>
      </c>
      <c r="K113" s="251" t="s">
        <v>5</v>
      </c>
      <c r="L113" s="256"/>
      <c r="M113" s="257" t="s">
        <v>5</v>
      </c>
      <c r="N113" s="258" t="s">
        <v>43</v>
      </c>
      <c r="O113" s="48"/>
      <c r="P113" s="212">
        <f>O113*H113</f>
        <v>0</v>
      </c>
      <c r="Q113" s="212">
        <v>1</v>
      </c>
      <c r="R113" s="212">
        <f>Q113*H113</f>
        <v>24.300000000000001</v>
      </c>
      <c r="S113" s="212">
        <v>0</v>
      </c>
      <c r="T113" s="213">
        <f>S113*H113</f>
        <v>0</v>
      </c>
      <c r="AR113" s="25" t="s">
        <v>214</v>
      </c>
      <c r="AT113" s="25" t="s">
        <v>270</v>
      </c>
      <c r="AU113" s="25" t="s">
        <v>83</v>
      </c>
      <c r="AY113" s="25" t="s">
        <v>148</v>
      </c>
      <c r="BE113" s="214">
        <f>IF(N113="základní",J113,0)</f>
        <v>0</v>
      </c>
      <c r="BF113" s="214">
        <f>IF(N113="snížená",J113,0)</f>
        <v>0</v>
      </c>
      <c r="BG113" s="214">
        <f>IF(N113="zákl. přenesená",J113,0)</f>
        <v>0</v>
      </c>
      <c r="BH113" s="214">
        <f>IF(N113="sníž. přenesená",J113,0)</f>
        <v>0</v>
      </c>
      <c r="BI113" s="214">
        <f>IF(N113="nulová",J113,0)</f>
        <v>0</v>
      </c>
      <c r="BJ113" s="25" t="s">
        <v>80</v>
      </c>
      <c r="BK113" s="214">
        <f>ROUND(I113*H113,2)</f>
        <v>0</v>
      </c>
      <c r="BL113" s="25" t="s">
        <v>155</v>
      </c>
      <c r="BM113" s="25" t="s">
        <v>1275</v>
      </c>
    </row>
    <row r="114" s="1" customFormat="1">
      <c r="B114" s="47"/>
      <c r="D114" s="215" t="s">
        <v>157</v>
      </c>
      <c r="F114" s="216" t="s">
        <v>272</v>
      </c>
      <c r="I114" s="176"/>
      <c r="L114" s="47"/>
      <c r="M114" s="217"/>
      <c r="N114" s="48"/>
      <c r="O114" s="48"/>
      <c r="P114" s="48"/>
      <c r="Q114" s="48"/>
      <c r="R114" s="48"/>
      <c r="S114" s="48"/>
      <c r="T114" s="86"/>
      <c r="AT114" s="25" t="s">
        <v>157</v>
      </c>
      <c r="AU114" s="25" t="s">
        <v>83</v>
      </c>
    </row>
    <row r="115" s="12" customFormat="1">
      <c r="B115" s="225"/>
      <c r="D115" s="215" t="s">
        <v>159</v>
      </c>
      <c r="E115" s="226" t="s">
        <v>5</v>
      </c>
      <c r="F115" s="227" t="s">
        <v>1276</v>
      </c>
      <c r="H115" s="228">
        <v>24.300000000000001</v>
      </c>
      <c r="I115" s="229"/>
      <c r="L115" s="225"/>
      <c r="M115" s="230"/>
      <c r="N115" s="231"/>
      <c r="O115" s="231"/>
      <c r="P115" s="231"/>
      <c r="Q115" s="231"/>
      <c r="R115" s="231"/>
      <c r="S115" s="231"/>
      <c r="T115" s="232"/>
      <c r="AT115" s="226" t="s">
        <v>159</v>
      </c>
      <c r="AU115" s="226" t="s">
        <v>83</v>
      </c>
      <c r="AV115" s="12" t="s">
        <v>83</v>
      </c>
      <c r="AW115" s="12" t="s">
        <v>35</v>
      </c>
      <c r="AX115" s="12" t="s">
        <v>80</v>
      </c>
      <c r="AY115" s="226" t="s">
        <v>148</v>
      </c>
    </row>
    <row r="116" s="1" customFormat="1" ht="16.5" customHeight="1">
      <c r="B116" s="202"/>
      <c r="C116" s="203" t="s">
        <v>167</v>
      </c>
      <c r="D116" s="203" t="s">
        <v>150</v>
      </c>
      <c r="E116" s="204" t="s">
        <v>276</v>
      </c>
      <c r="F116" s="205" t="s">
        <v>277</v>
      </c>
      <c r="G116" s="206" t="s">
        <v>181</v>
      </c>
      <c r="H116" s="207">
        <v>13.5</v>
      </c>
      <c r="I116" s="208"/>
      <c r="J116" s="209">
        <f>ROUND(I116*H116,2)</f>
        <v>0</v>
      </c>
      <c r="K116" s="205" t="s">
        <v>154</v>
      </c>
      <c r="L116" s="47"/>
      <c r="M116" s="210" t="s">
        <v>5</v>
      </c>
      <c r="N116" s="211" t="s">
        <v>43</v>
      </c>
      <c r="O116" s="48"/>
      <c r="P116" s="212">
        <f>O116*H116</f>
        <v>0</v>
      </c>
      <c r="Q116" s="212">
        <v>0</v>
      </c>
      <c r="R116" s="212">
        <f>Q116*H116</f>
        <v>0</v>
      </c>
      <c r="S116" s="212">
        <v>0</v>
      </c>
      <c r="T116" s="213">
        <f>S116*H116</f>
        <v>0</v>
      </c>
      <c r="AR116" s="25" t="s">
        <v>155</v>
      </c>
      <c r="AT116" s="25" t="s">
        <v>150</v>
      </c>
      <c r="AU116" s="25" t="s">
        <v>83</v>
      </c>
      <c r="AY116" s="25" t="s">
        <v>148</v>
      </c>
      <c r="BE116" s="214">
        <f>IF(N116="základní",J116,0)</f>
        <v>0</v>
      </c>
      <c r="BF116" s="214">
        <f>IF(N116="snížená",J116,0)</f>
        <v>0</v>
      </c>
      <c r="BG116" s="214">
        <f>IF(N116="zákl. přenesená",J116,0)</f>
        <v>0</v>
      </c>
      <c r="BH116" s="214">
        <f>IF(N116="sníž. přenesená",J116,0)</f>
        <v>0</v>
      </c>
      <c r="BI116" s="214">
        <f>IF(N116="nulová",J116,0)</f>
        <v>0</v>
      </c>
      <c r="BJ116" s="25" t="s">
        <v>80</v>
      </c>
      <c r="BK116" s="214">
        <f>ROUND(I116*H116,2)</f>
        <v>0</v>
      </c>
      <c r="BL116" s="25" t="s">
        <v>155</v>
      </c>
      <c r="BM116" s="25" t="s">
        <v>1277</v>
      </c>
    </row>
    <row r="117" s="1" customFormat="1">
      <c r="B117" s="47"/>
      <c r="D117" s="215" t="s">
        <v>157</v>
      </c>
      <c r="F117" s="216" t="s">
        <v>279</v>
      </c>
      <c r="I117" s="176"/>
      <c r="L117" s="47"/>
      <c r="M117" s="217"/>
      <c r="N117" s="48"/>
      <c r="O117" s="48"/>
      <c r="P117" s="48"/>
      <c r="Q117" s="48"/>
      <c r="R117" s="48"/>
      <c r="S117" s="48"/>
      <c r="T117" s="86"/>
      <c r="AT117" s="25" t="s">
        <v>157</v>
      </c>
      <c r="AU117" s="25" t="s">
        <v>83</v>
      </c>
    </row>
    <row r="118" s="11" customFormat="1">
      <c r="B118" s="218"/>
      <c r="D118" s="215" t="s">
        <v>159</v>
      </c>
      <c r="E118" s="219" t="s">
        <v>5</v>
      </c>
      <c r="F118" s="220" t="s">
        <v>1278</v>
      </c>
      <c r="H118" s="219" t="s">
        <v>5</v>
      </c>
      <c r="I118" s="221"/>
      <c r="L118" s="218"/>
      <c r="M118" s="222"/>
      <c r="N118" s="223"/>
      <c r="O118" s="223"/>
      <c r="P118" s="223"/>
      <c r="Q118" s="223"/>
      <c r="R118" s="223"/>
      <c r="S118" s="223"/>
      <c r="T118" s="224"/>
      <c r="AT118" s="219" t="s">
        <v>159</v>
      </c>
      <c r="AU118" s="219" t="s">
        <v>83</v>
      </c>
      <c r="AV118" s="11" t="s">
        <v>80</v>
      </c>
      <c r="AW118" s="11" t="s">
        <v>35</v>
      </c>
      <c r="AX118" s="11" t="s">
        <v>72</v>
      </c>
      <c r="AY118" s="219" t="s">
        <v>148</v>
      </c>
    </row>
    <row r="119" s="12" customFormat="1">
      <c r="B119" s="225"/>
      <c r="D119" s="215" t="s">
        <v>159</v>
      </c>
      <c r="E119" s="226" t="s">
        <v>5</v>
      </c>
      <c r="F119" s="227" t="s">
        <v>1279</v>
      </c>
      <c r="H119" s="228">
        <v>13.5</v>
      </c>
      <c r="I119" s="229"/>
      <c r="L119" s="225"/>
      <c r="M119" s="230"/>
      <c r="N119" s="231"/>
      <c r="O119" s="231"/>
      <c r="P119" s="231"/>
      <c r="Q119" s="231"/>
      <c r="R119" s="231"/>
      <c r="S119" s="231"/>
      <c r="T119" s="232"/>
      <c r="AT119" s="226" t="s">
        <v>159</v>
      </c>
      <c r="AU119" s="226" t="s">
        <v>83</v>
      </c>
      <c r="AV119" s="12" t="s">
        <v>83</v>
      </c>
      <c r="AW119" s="12" t="s">
        <v>35</v>
      </c>
      <c r="AX119" s="12" t="s">
        <v>80</v>
      </c>
      <c r="AY119" s="226" t="s">
        <v>148</v>
      </c>
    </row>
    <row r="120" s="1" customFormat="1" ht="16.5" customHeight="1">
      <c r="B120" s="202"/>
      <c r="C120" s="203" t="s">
        <v>236</v>
      </c>
      <c r="D120" s="203" t="s">
        <v>150</v>
      </c>
      <c r="E120" s="204" t="s">
        <v>838</v>
      </c>
      <c r="F120" s="205" t="s">
        <v>839</v>
      </c>
      <c r="G120" s="206" t="s">
        <v>181</v>
      </c>
      <c r="H120" s="207">
        <v>13.5</v>
      </c>
      <c r="I120" s="208"/>
      <c r="J120" s="209">
        <f>ROUND(I120*H120,2)</f>
        <v>0</v>
      </c>
      <c r="K120" s="205" t="s">
        <v>154</v>
      </c>
      <c r="L120" s="47"/>
      <c r="M120" s="210" t="s">
        <v>5</v>
      </c>
      <c r="N120" s="211" t="s">
        <v>43</v>
      </c>
      <c r="O120" s="48"/>
      <c r="P120" s="212">
        <f>O120*H120</f>
        <v>0</v>
      </c>
      <c r="Q120" s="212">
        <v>0</v>
      </c>
      <c r="R120" s="212">
        <f>Q120*H120</f>
        <v>0</v>
      </c>
      <c r="S120" s="212">
        <v>0</v>
      </c>
      <c r="T120" s="213">
        <f>S120*H120</f>
        <v>0</v>
      </c>
      <c r="AR120" s="25" t="s">
        <v>155</v>
      </c>
      <c r="AT120" s="25" t="s">
        <v>150</v>
      </c>
      <c r="AU120" s="25" t="s">
        <v>83</v>
      </c>
      <c r="AY120" s="25" t="s">
        <v>148</v>
      </c>
      <c r="BE120" s="214">
        <f>IF(N120="základní",J120,0)</f>
        <v>0</v>
      </c>
      <c r="BF120" s="214">
        <f>IF(N120="snížená",J120,0)</f>
        <v>0</v>
      </c>
      <c r="BG120" s="214">
        <f>IF(N120="zákl. přenesená",J120,0)</f>
        <v>0</v>
      </c>
      <c r="BH120" s="214">
        <f>IF(N120="sníž. přenesená",J120,0)</f>
        <v>0</v>
      </c>
      <c r="BI120" s="214">
        <f>IF(N120="nulová",J120,0)</f>
        <v>0</v>
      </c>
      <c r="BJ120" s="25" t="s">
        <v>80</v>
      </c>
      <c r="BK120" s="214">
        <f>ROUND(I120*H120,2)</f>
        <v>0</v>
      </c>
      <c r="BL120" s="25" t="s">
        <v>155</v>
      </c>
      <c r="BM120" s="25" t="s">
        <v>1280</v>
      </c>
    </row>
    <row r="121" s="1" customFormat="1">
      <c r="B121" s="47"/>
      <c r="D121" s="215" t="s">
        <v>157</v>
      </c>
      <c r="F121" s="216" t="s">
        <v>841</v>
      </c>
      <c r="I121" s="176"/>
      <c r="L121" s="47"/>
      <c r="M121" s="217"/>
      <c r="N121" s="48"/>
      <c r="O121" s="48"/>
      <c r="P121" s="48"/>
      <c r="Q121" s="48"/>
      <c r="R121" s="48"/>
      <c r="S121" s="48"/>
      <c r="T121" s="86"/>
      <c r="AT121" s="25" t="s">
        <v>157</v>
      </c>
      <c r="AU121" s="25" t="s">
        <v>83</v>
      </c>
    </row>
    <row r="122" s="11" customFormat="1">
      <c r="B122" s="218"/>
      <c r="D122" s="215" t="s">
        <v>159</v>
      </c>
      <c r="E122" s="219" t="s">
        <v>5</v>
      </c>
      <c r="F122" s="220" t="s">
        <v>1278</v>
      </c>
      <c r="H122" s="219" t="s">
        <v>5</v>
      </c>
      <c r="I122" s="221"/>
      <c r="L122" s="218"/>
      <c r="M122" s="222"/>
      <c r="N122" s="223"/>
      <c r="O122" s="223"/>
      <c r="P122" s="223"/>
      <c r="Q122" s="223"/>
      <c r="R122" s="223"/>
      <c r="S122" s="223"/>
      <c r="T122" s="224"/>
      <c r="AT122" s="219" t="s">
        <v>159</v>
      </c>
      <c r="AU122" s="219" t="s">
        <v>83</v>
      </c>
      <c r="AV122" s="11" t="s">
        <v>80</v>
      </c>
      <c r="AW122" s="11" t="s">
        <v>35</v>
      </c>
      <c r="AX122" s="11" t="s">
        <v>72</v>
      </c>
      <c r="AY122" s="219" t="s">
        <v>148</v>
      </c>
    </row>
    <row r="123" s="12" customFormat="1">
      <c r="B123" s="225"/>
      <c r="D123" s="215" t="s">
        <v>159</v>
      </c>
      <c r="E123" s="226" t="s">
        <v>5</v>
      </c>
      <c r="F123" s="227" t="s">
        <v>1279</v>
      </c>
      <c r="H123" s="228">
        <v>13.5</v>
      </c>
      <c r="I123" s="229"/>
      <c r="L123" s="225"/>
      <c r="M123" s="230"/>
      <c r="N123" s="231"/>
      <c r="O123" s="231"/>
      <c r="P123" s="231"/>
      <c r="Q123" s="231"/>
      <c r="R123" s="231"/>
      <c r="S123" s="231"/>
      <c r="T123" s="232"/>
      <c r="AT123" s="226" t="s">
        <v>159</v>
      </c>
      <c r="AU123" s="226" t="s">
        <v>83</v>
      </c>
      <c r="AV123" s="12" t="s">
        <v>83</v>
      </c>
      <c r="AW123" s="12" t="s">
        <v>35</v>
      </c>
      <c r="AX123" s="12" t="s">
        <v>80</v>
      </c>
      <c r="AY123" s="226" t="s">
        <v>148</v>
      </c>
    </row>
    <row r="124" s="10" customFormat="1" ht="29.88" customHeight="1">
      <c r="B124" s="189"/>
      <c r="D124" s="190" t="s">
        <v>71</v>
      </c>
      <c r="E124" s="200" t="s">
        <v>178</v>
      </c>
      <c r="F124" s="200" t="s">
        <v>555</v>
      </c>
      <c r="I124" s="192"/>
      <c r="J124" s="201">
        <f>BK124</f>
        <v>0</v>
      </c>
      <c r="L124" s="189"/>
      <c r="M124" s="194"/>
      <c r="N124" s="195"/>
      <c r="O124" s="195"/>
      <c r="P124" s="196">
        <f>SUM(P125:P132)</f>
        <v>0</v>
      </c>
      <c r="Q124" s="195"/>
      <c r="R124" s="196">
        <f>SUM(R125:R132)</f>
        <v>0</v>
      </c>
      <c r="S124" s="195"/>
      <c r="T124" s="197">
        <f>SUM(T125:T132)</f>
        <v>0</v>
      </c>
      <c r="AR124" s="190" t="s">
        <v>80</v>
      </c>
      <c r="AT124" s="198" t="s">
        <v>71</v>
      </c>
      <c r="AU124" s="198" t="s">
        <v>80</v>
      </c>
      <c r="AY124" s="190" t="s">
        <v>148</v>
      </c>
      <c r="BK124" s="199">
        <f>SUM(BK125:BK132)</f>
        <v>0</v>
      </c>
    </row>
    <row r="125" s="1" customFormat="1" ht="16.5" customHeight="1">
      <c r="B125" s="202"/>
      <c r="C125" s="203" t="s">
        <v>241</v>
      </c>
      <c r="D125" s="203" t="s">
        <v>150</v>
      </c>
      <c r="E125" s="204" t="s">
        <v>617</v>
      </c>
      <c r="F125" s="205" t="s">
        <v>618</v>
      </c>
      <c r="G125" s="206" t="s">
        <v>229</v>
      </c>
      <c r="H125" s="207">
        <v>2295</v>
      </c>
      <c r="I125" s="208"/>
      <c r="J125" s="209">
        <f>ROUND(I125*H125,2)</f>
        <v>0</v>
      </c>
      <c r="K125" s="205" t="s">
        <v>154</v>
      </c>
      <c r="L125" s="47"/>
      <c r="M125" s="210" t="s">
        <v>5</v>
      </c>
      <c r="N125" s="211" t="s">
        <v>43</v>
      </c>
      <c r="O125" s="48"/>
      <c r="P125" s="212">
        <f>O125*H125</f>
        <v>0</v>
      </c>
      <c r="Q125" s="212">
        <v>0</v>
      </c>
      <c r="R125" s="212">
        <f>Q125*H125</f>
        <v>0</v>
      </c>
      <c r="S125" s="212">
        <v>0</v>
      </c>
      <c r="T125" s="213">
        <f>S125*H125</f>
        <v>0</v>
      </c>
      <c r="AR125" s="25" t="s">
        <v>155</v>
      </c>
      <c r="AT125" s="25" t="s">
        <v>150</v>
      </c>
      <c r="AU125" s="25" t="s">
        <v>83</v>
      </c>
      <c r="AY125" s="25" t="s">
        <v>148</v>
      </c>
      <c r="BE125" s="214">
        <f>IF(N125="základní",J125,0)</f>
        <v>0</v>
      </c>
      <c r="BF125" s="214">
        <f>IF(N125="snížená",J125,0)</f>
        <v>0</v>
      </c>
      <c r="BG125" s="214">
        <f>IF(N125="zákl. přenesená",J125,0)</f>
        <v>0</v>
      </c>
      <c r="BH125" s="214">
        <f>IF(N125="sníž. přenesená",J125,0)</f>
        <v>0</v>
      </c>
      <c r="BI125" s="214">
        <f>IF(N125="nulová",J125,0)</f>
        <v>0</v>
      </c>
      <c r="BJ125" s="25" t="s">
        <v>80</v>
      </c>
      <c r="BK125" s="214">
        <f>ROUND(I125*H125,2)</f>
        <v>0</v>
      </c>
      <c r="BL125" s="25" t="s">
        <v>155</v>
      </c>
      <c r="BM125" s="25" t="s">
        <v>1281</v>
      </c>
    </row>
    <row r="126" s="1" customFormat="1">
      <c r="B126" s="47"/>
      <c r="D126" s="215" t="s">
        <v>157</v>
      </c>
      <c r="F126" s="216" t="s">
        <v>620</v>
      </c>
      <c r="I126" s="176"/>
      <c r="L126" s="47"/>
      <c r="M126" s="217"/>
      <c r="N126" s="48"/>
      <c r="O126" s="48"/>
      <c r="P126" s="48"/>
      <c r="Q126" s="48"/>
      <c r="R126" s="48"/>
      <c r="S126" s="48"/>
      <c r="T126" s="86"/>
      <c r="AT126" s="25" t="s">
        <v>157</v>
      </c>
      <c r="AU126" s="25" t="s">
        <v>83</v>
      </c>
    </row>
    <row r="127" s="11" customFormat="1">
      <c r="B127" s="218"/>
      <c r="D127" s="215" t="s">
        <v>159</v>
      </c>
      <c r="E127" s="219" t="s">
        <v>5</v>
      </c>
      <c r="F127" s="220" t="s">
        <v>1246</v>
      </c>
      <c r="H127" s="219" t="s">
        <v>5</v>
      </c>
      <c r="I127" s="221"/>
      <c r="L127" s="218"/>
      <c r="M127" s="222"/>
      <c r="N127" s="223"/>
      <c r="O127" s="223"/>
      <c r="P127" s="223"/>
      <c r="Q127" s="223"/>
      <c r="R127" s="223"/>
      <c r="S127" s="223"/>
      <c r="T127" s="224"/>
      <c r="AT127" s="219" t="s">
        <v>159</v>
      </c>
      <c r="AU127" s="219" t="s">
        <v>83</v>
      </c>
      <c r="AV127" s="11" t="s">
        <v>80</v>
      </c>
      <c r="AW127" s="11" t="s">
        <v>35</v>
      </c>
      <c r="AX127" s="11" t="s">
        <v>72</v>
      </c>
      <c r="AY127" s="219" t="s">
        <v>148</v>
      </c>
    </row>
    <row r="128" s="12" customFormat="1">
      <c r="B128" s="225"/>
      <c r="D128" s="215" t="s">
        <v>159</v>
      </c>
      <c r="E128" s="226" t="s">
        <v>5</v>
      </c>
      <c r="F128" s="227" t="s">
        <v>1282</v>
      </c>
      <c r="H128" s="228">
        <v>2295</v>
      </c>
      <c r="I128" s="229"/>
      <c r="L128" s="225"/>
      <c r="M128" s="230"/>
      <c r="N128" s="231"/>
      <c r="O128" s="231"/>
      <c r="P128" s="231"/>
      <c r="Q128" s="231"/>
      <c r="R128" s="231"/>
      <c r="S128" s="231"/>
      <c r="T128" s="232"/>
      <c r="AT128" s="226" t="s">
        <v>159</v>
      </c>
      <c r="AU128" s="226" t="s">
        <v>83</v>
      </c>
      <c r="AV128" s="12" t="s">
        <v>83</v>
      </c>
      <c r="AW128" s="12" t="s">
        <v>35</v>
      </c>
      <c r="AX128" s="12" t="s">
        <v>80</v>
      </c>
      <c r="AY128" s="226" t="s">
        <v>148</v>
      </c>
    </row>
    <row r="129" s="1" customFormat="1" ht="16.5" customHeight="1">
      <c r="B129" s="202"/>
      <c r="C129" s="203" t="s">
        <v>247</v>
      </c>
      <c r="D129" s="203" t="s">
        <v>150</v>
      </c>
      <c r="E129" s="204" t="s">
        <v>623</v>
      </c>
      <c r="F129" s="205" t="s">
        <v>624</v>
      </c>
      <c r="G129" s="206" t="s">
        <v>229</v>
      </c>
      <c r="H129" s="207">
        <v>1147.5</v>
      </c>
      <c r="I129" s="208"/>
      <c r="J129" s="209">
        <f>ROUND(I129*H129,2)</f>
        <v>0</v>
      </c>
      <c r="K129" s="205" t="s">
        <v>154</v>
      </c>
      <c r="L129" s="47"/>
      <c r="M129" s="210" t="s">
        <v>5</v>
      </c>
      <c r="N129" s="211" t="s">
        <v>43</v>
      </c>
      <c r="O129" s="48"/>
      <c r="P129" s="212">
        <f>O129*H129</f>
        <v>0</v>
      </c>
      <c r="Q129" s="212">
        <v>0</v>
      </c>
      <c r="R129" s="212">
        <f>Q129*H129</f>
        <v>0</v>
      </c>
      <c r="S129" s="212">
        <v>0</v>
      </c>
      <c r="T129" s="213">
        <f>S129*H129</f>
        <v>0</v>
      </c>
      <c r="AR129" s="25" t="s">
        <v>155</v>
      </c>
      <c r="AT129" s="25" t="s">
        <v>150</v>
      </c>
      <c r="AU129" s="25" t="s">
        <v>83</v>
      </c>
      <c r="AY129" s="25" t="s">
        <v>148</v>
      </c>
      <c r="BE129" s="214">
        <f>IF(N129="základní",J129,0)</f>
        <v>0</v>
      </c>
      <c r="BF129" s="214">
        <f>IF(N129="snížená",J129,0)</f>
        <v>0</v>
      </c>
      <c r="BG129" s="214">
        <f>IF(N129="zákl. přenesená",J129,0)</f>
        <v>0</v>
      </c>
      <c r="BH129" s="214">
        <f>IF(N129="sníž. přenesená",J129,0)</f>
        <v>0</v>
      </c>
      <c r="BI129" s="214">
        <f>IF(N129="nulová",J129,0)</f>
        <v>0</v>
      </c>
      <c r="BJ129" s="25" t="s">
        <v>80</v>
      </c>
      <c r="BK129" s="214">
        <f>ROUND(I129*H129,2)</f>
        <v>0</v>
      </c>
      <c r="BL129" s="25" t="s">
        <v>155</v>
      </c>
      <c r="BM129" s="25" t="s">
        <v>1283</v>
      </c>
    </row>
    <row r="130" s="1" customFormat="1">
      <c r="B130" s="47"/>
      <c r="D130" s="215" t="s">
        <v>157</v>
      </c>
      <c r="F130" s="216" t="s">
        <v>626</v>
      </c>
      <c r="I130" s="176"/>
      <c r="L130" s="47"/>
      <c r="M130" s="217"/>
      <c r="N130" s="48"/>
      <c r="O130" s="48"/>
      <c r="P130" s="48"/>
      <c r="Q130" s="48"/>
      <c r="R130" s="48"/>
      <c r="S130" s="48"/>
      <c r="T130" s="86"/>
      <c r="AT130" s="25" t="s">
        <v>157</v>
      </c>
      <c r="AU130" s="25" t="s">
        <v>83</v>
      </c>
    </row>
    <row r="131" s="11" customFormat="1">
      <c r="B131" s="218"/>
      <c r="D131" s="215" t="s">
        <v>159</v>
      </c>
      <c r="E131" s="219" t="s">
        <v>5</v>
      </c>
      <c r="F131" s="220" t="s">
        <v>1246</v>
      </c>
      <c r="H131" s="219" t="s">
        <v>5</v>
      </c>
      <c r="I131" s="221"/>
      <c r="L131" s="218"/>
      <c r="M131" s="222"/>
      <c r="N131" s="223"/>
      <c r="O131" s="223"/>
      <c r="P131" s="223"/>
      <c r="Q131" s="223"/>
      <c r="R131" s="223"/>
      <c r="S131" s="223"/>
      <c r="T131" s="224"/>
      <c r="AT131" s="219" t="s">
        <v>159</v>
      </c>
      <c r="AU131" s="219" t="s">
        <v>83</v>
      </c>
      <c r="AV131" s="11" t="s">
        <v>80</v>
      </c>
      <c r="AW131" s="11" t="s">
        <v>35</v>
      </c>
      <c r="AX131" s="11" t="s">
        <v>72</v>
      </c>
      <c r="AY131" s="219" t="s">
        <v>148</v>
      </c>
    </row>
    <row r="132" s="12" customFormat="1">
      <c r="B132" s="225"/>
      <c r="D132" s="215" t="s">
        <v>159</v>
      </c>
      <c r="E132" s="226" t="s">
        <v>5</v>
      </c>
      <c r="F132" s="227" t="s">
        <v>1284</v>
      </c>
      <c r="H132" s="228">
        <v>1147.5</v>
      </c>
      <c r="I132" s="229"/>
      <c r="L132" s="225"/>
      <c r="M132" s="262"/>
      <c r="N132" s="263"/>
      <c r="O132" s="263"/>
      <c r="P132" s="263"/>
      <c r="Q132" s="263"/>
      <c r="R132" s="263"/>
      <c r="S132" s="263"/>
      <c r="T132" s="264"/>
      <c r="AT132" s="226" t="s">
        <v>159</v>
      </c>
      <c r="AU132" s="226" t="s">
        <v>83</v>
      </c>
      <c r="AV132" s="12" t="s">
        <v>83</v>
      </c>
      <c r="AW132" s="12" t="s">
        <v>35</v>
      </c>
      <c r="AX132" s="12" t="s">
        <v>80</v>
      </c>
      <c r="AY132" s="226" t="s">
        <v>148</v>
      </c>
    </row>
    <row r="133" s="1" customFormat="1" ht="6.96" customHeight="1">
      <c r="B133" s="68"/>
      <c r="C133" s="69"/>
      <c r="D133" s="69"/>
      <c r="E133" s="69"/>
      <c r="F133" s="69"/>
      <c r="G133" s="69"/>
      <c r="H133" s="69"/>
      <c r="I133" s="153"/>
      <c r="J133" s="69"/>
      <c r="K133" s="69"/>
      <c r="L133" s="47"/>
    </row>
  </sheetData>
  <autoFilter ref="C78:K132"/>
  <mergeCells count="10">
    <mergeCell ref="E7:H7"/>
    <mergeCell ref="E9:H9"/>
    <mergeCell ref="E24:H24"/>
    <mergeCell ref="E45:H45"/>
    <mergeCell ref="E47:H47"/>
    <mergeCell ref="J51:J52"/>
    <mergeCell ref="E69:H69"/>
    <mergeCell ref="E71:H71"/>
    <mergeCell ref="G1:H1"/>
    <mergeCell ref="L2:V2"/>
  </mergeCells>
  <hyperlinks>
    <hyperlink ref="F1:G1" location="C2" display="1) Krycí list soupisu"/>
    <hyperlink ref="G1:H1" location="C54" display="2) Rekapitulace"/>
    <hyperlink ref="J1" location="C78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MARTINPC\marti</dc:creator>
  <cp:lastModifiedBy>MARTINPC\marti</cp:lastModifiedBy>
  <dcterms:created xsi:type="dcterms:W3CDTF">2018-11-02T17:52:47Z</dcterms:created>
  <dcterms:modified xsi:type="dcterms:W3CDTF">2018-11-02T17:52:57Z</dcterms:modified>
</cp:coreProperties>
</file>